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1"/>
  </bookViews>
  <sheets>
    <sheet name="год14" sheetId="1" r:id="rId1"/>
    <sheet name="год151" sheetId="2" r:id="rId2"/>
    <sheet name="два года" sheetId="3" r:id="rId3"/>
    <sheet name="август" sheetId="4" r:id="rId4"/>
    <sheet name="свод год13" sheetId="5" r:id="rId5"/>
    <sheet name="свод за 12 м" sheetId="6" r:id="rId6"/>
    <sheet name="свод за 11 мес" sheetId="7" r:id="rId7"/>
    <sheet name="год3" sheetId="8" r:id="rId8"/>
    <sheet name="свод15пол" sheetId="9" r:id="rId9"/>
    <sheet name="год2" sheetId="10" r:id="rId10"/>
    <sheet name="год11" sheetId="11" r:id="rId11"/>
    <sheet name="декабрь12" sheetId="12" r:id="rId12"/>
    <sheet name="декабрь14" sheetId="13" r:id="rId13"/>
    <sheet name="декабрь15" sheetId="14" r:id="rId14"/>
    <sheet name="ноябрь15" sheetId="15" r:id="rId15"/>
    <sheet name="октябрь 15" sheetId="16" r:id="rId16"/>
    <sheet name="сентябрь15" sheetId="17" r:id="rId17"/>
    <sheet name="август15" sheetId="18" r:id="rId18"/>
    <sheet name="июль15" sheetId="19" r:id="rId19"/>
    <sheet name="июнь15" sheetId="20" r:id="rId20"/>
    <sheet name="январь15" sheetId="21" r:id="rId21"/>
    <sheet name="февраль15" sheetId="22" r:id="rId22"/>
    <sheet name="март15" sheetId="23" r:id="rId23"/>
    <sheet name="апрель15" sheetId="24" r:id="rId24"/>
    <sheet name="май15" sheetId="25" r:id="rId25"/>
    <sheet name="Лист1" sheetId="26" r:id="rId26"/>
    <sheet name="Лист2" sheetId="27" r:id="rId27"/>
    <sheet name="пол15 свод" sheetId="28" r:id="rId28"/>
  </sheets>
  <definedNames/>
  <calcPr fullCalcOnLoad="1" refMode="R1C1"/>
</workbook>
</file>

<file path=xl/sharedStrings.xml><?xml version="1.0" encoding="utf-8"?>
<sst xmlns="http://schemas.openxmlformats.org/spreadsheetml/2006/main" count="1413" uniqueCount="556">
  <si>
    <t>з/п директор</t>
  </si>
  <si>
    <t>дворник</t>
  </si>
  <si>
    <t>статья расходов</t>
  </si>
  <si>
    <t>№п/п</t>
  </si>
  <si>
    <t>аварийная служба</t>
  </si>
  <si>
    <t>дератизация</t>
  </si>
  <si>
    <t>Итого</t>
  </si>
  <si>
    <t>материалы</t>
  </si>
  <si>
    <t>электрик</t>
  </si>
  <si>
    <t>зам.директора</t>
  </si>
  <si>
    <t>гл.бухгалтер</t>
  </si>
  <si>
    <t>сантехник</t>
  </si>
  <si>
    <t>разнорабочий</t>
  </si>
  <si>
    <t xml:space="preserve">рентабельность </t>
  </si>
  <si>
    <t>страховка на лифты</t>
  </si>
  <si>
    <t>услуги банка</t>
  </si>
  <si>
    <t>автоуслуги + Мусор</t>
  </si>
  <si>
    <t>гл.инженер</t>
  </si>
  <si>
    <t xml:space="preserve"> диспетчерская</t>
  </si>
  <si>
    <t xml:space="preserve"> МИВЦ + пасп.служба</t>
  </si>
  <si>
    <t>уборщица(3 ед.)</t>
  </si>
  <si>
    <t>Всего расхода</t>
  </si>
  <si>
    <t>Утвержден общим собранием протокол №   --------- от  ---------------------</t>
  </si>
  <si>
    <t>Поступило денежных средств</t>
  </si>
  <si>
    <t>Ж.Д. 46 А РД</t>
  </si>
  <si>
    <t>БОЖД РД</t>
  </si>
  <si>
    <t>АРУНА РД</t>
  </si>
  <si>
    <t>Автостоянка РД</t>
  </si>
  <si>
    <t>Начислено собственникам</t>
  </si>
  <si>
    <t xml:space="preserve"> </t>
  </si>
  <si>
    <t>Отчет финансово-хозяйственной деятельности по объекту: ж.д. Кольцовская 46 А за август 2009 г</t>
  </si>
  <si>
    <t>Всего расхода за август 2009 г по объектам</t>
  </si>
  <si>
    <t>Всего</t>
  </si>
  <si>
    <t>Площадь объекта</t>
  </si>
  <si>
    <t>Смета</t>
  </si>
  <si>
    <t>ТБО</t>
  </si>
  <si>
    <t>Результат</t>
  </si>
  <si>
    <t xml:space="preserve">Отчет  по объекту: ж.д. Беговая 2/3 </t>
  </si>
  <si>
    <t>Ж.Д. 2/3</t>
  </si>
  <si>
    <t xml:space="preserve">ТБО </t>
  </si>
  <si>
    <t>Лифт</t>
  </si>
  <si>
    <t>Неж.пом.</t>
  </si>
  <si>
    <t>Заработная плата</t>
  </si>
  <si>
    <t>НДФЛ</t>
  </si>
  <si>
    <t>ПФР</t>
  </si>
  <si>
    <t>Материальные затраты</t>
  </si>
  <si>
    <t>Услуги банка</t>
  </si>
  <si>
    <t>Услуги МИВЦ</t>
  </si>
  <si>
    <t>освещение МОП</t>
  </si>
  <si>
    <t>Услуги связи</t>
  </si>
  <si>
    <t>Прочие расходы</t>
  </si>
  <si>
    <t>Эл/энер.</t>
  </si>
  <si>
    <t>С/жилья</t>
  </si>
  <si>
    <t xml:space="preserve">Эл/энергия бездогов. </t>
  </si>
  <si>
    <t>Очистка канализации</t>
  </si>
  <si>
    <t>"ВодоканалВоронеж"</t>
  </si>
  <si>
    <t>Аренда по договору</t>
  </si>
  <si>
    <t xml:space="preserve">Отчет  финансово-хозяйственной деятельности  ж.д. Беговая 2/3 </t>
  </si>
  <si>
    <t>Задолженность на 01.01.2011 г</t>
  </si>
  <si>
    <t>Задолженность на 01.04.2011 г</t>
  </si>
  <si>
    <t>МУП "Водоканал-Воронеж"</t>
  </si>
  <si>
    <t>ЭКО Сервис(ТБО)-   13007 руб.</t>
  </si>
  <si>
    <t>Долг по ком.услуг. на 01.04.11г.</t>
  </si>
  <si>
    <t>(холодная вода)- 278308 руб.</t>
  </si>
  <si>
    <t>ОАО "ВСК" (Эл/эн.)-324828 руб.</t>
  </si>
  <si>
    <t>Вывоз КГО</t>
  </si>
  <si>
    <t>Матер. з/ты б/нал.</t>
  </si>
  <si>
    <t>Тех. освид. лифта</t>
  </si>
  <si>
    <t>Госпошлина в Водоканал</t>
  </si>
  <si>
    <t>Всего расхода за  2011 г</t>
  </si>
  <si>
    <t>по содержанию  и  тек. ремонту жилья за  2011 г</t>
  </si>
  <si>
    <t>Задолженность на 01.01.2012 г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</si>
  <si>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</si>
  <si>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</si>
  <si>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</si>
  <si>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</si>
  <si>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</si>
  <si>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</si>
  <si>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</si>
  <si>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</si>
  <si>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Тех.осв. Лифта</t>
  </si>
  <si>
    <t>Страховка</t>
  </si>
  <si>
    <t>Задол по Чагиной</t>
  </si>
  <si>
    <t xml:space="preserve">апрель </t>
  </si>
  <si>
    <t xml:space="preserve">май </t>
  </si>
  <si>
    <t xml:space="preserve">июль </t>
  </si>
  <si>
    <t>декабрь</t>
  </si>
  <si>
    <t>т/о лифта</t>
  </si>
  <si>
    <t>Всего поступило</t>
  </si>
  <si>
    <t>Всего начислено</t>
  </si>
  <si>
    <t xml:space="preserve">За лифт </t>
  </si>
  <si>
    <t>Налог на прибыль</t>
  </si>
  <si>
    <t>в т.ч  р/с 242218,81</t>
  </si>
  <si>
    <t>счет МИВЦ 10134,76</t>
  </si>
  <si>
    <t xml:space="preserve">Остаток денеж. Средств </t>
  </si>
  <si>
    <t>на 01.01.2011 г 21300,67 руб. в т. ч р/с 5832,92+15467,75 Мивц</t>
  </si>
  <si>
    <t xml:space="preserve"> поступило за 2011 г </t>
  </si>
  <si>
    <t>4610260 руб.</t>
  </si>
  <si>
    <t>гор/вода</t>
  </si>
  <si>
    <t>на 01.01.2012</t>
  </si>
  <si>
    <t>21300,67 +5134986-5004186=152100,67</t>
  </si>
  <si>
    <t>МИВЦ  119059,07 руб.</t>
  </si>
  <si>
    <t>р/сч. 33041,54 руб.</t>
  </si>
  <si>
    <t>в т.ч  р/с 33041,54 руб.</t>
  </si>
  <si>
    <t>счет МИВЦ 1119059,07 руб.</t>
  </si>
  <si>
    <t>21301+5134986-5004186=152101 руб.</t>
  </si>
  <si>
    <t>дом.</t>
  </si>
  <si>
    <t>т/о л</t>
  </si>
  <si>
    <t>г/в</t>
  </si>
  <si>
    <t>Израсходовано за 2011 г</t>
  </si>
  <si>
    <t>Остаток на 01.01.2012 г</t>
  </si>
  <si>
    <t>Поступило за 2011 г</t>
  </si>
  <si>
    <t>Остаток на 01.01.2011 г</t>
  </si>
  <si>
    <t>21300,67 руб.</t>
  </si>
  <si>
    <t>5134986 руб.</t>
  </si>
  <si>
    <t>5004186 руб.</t>
  </si>
  <si>
    <t>152101,61 руб.</t>
  </si>
  <si>
    <t>Мат. затраты(Аван. отчеты)</t>
  </si>
  <si>
    <t>Всего расходов за 2011 г</t>
  </si>
  <si>
    <t>Тех. обслуживание лифтов</t>
  </si>
  <si>
    <t>Вывоз ТБО</t>
  </si>
  <si>
    <t>Расходы по договору</t>
  </si>
  <si>
    <t>Налог на прибыль за 2010г</t>
  </si>
  <si>
    <t xml:space="preserve">За  ввод лифта 1,7 подъезд </t>
  </si>
  <si>
    <t>Зад.поЧагиной (реш. суда)</t>
  </si>
  <si>
    <t>Расшифровка строки № 17</t>
  </si>
  <si>
    <t>апрель 2011 г</t>
  </si>
  <si>
    <t>27580=(Насос на ПНС)</t>
  </si>
  <si>
    <t>июнь 2011 г</t>
  </si>
  <si>
    <t>10465= ( счетчик г/в на ИТП)</t>
  </si>
  <si>
    <t>август 2011 г</t>
  </si>
  <si>
    <t>48026=(трубы.краны,эл/двиг.)</t>
  </si>
  <si>
    <t>сентябрь2011 г</t>
  </si>
  <si>
    <t>35844=</t>
  </si>
  <si>
    <t>октябрь 2011 г</t>
  </si>
  <si>
    <t>61114+20722+41500=123336 руб.</t>
  </si>
  <si>
    <t>ноябрь 2011 г</t>
  </si>
  <si>
    <t>6099+12685=18784руб.</t>
  </si>
  <si>
    <t>Всего 2011 г</t>
  </si>
  <si>
    <t>июль 2011 г</t>
  </si>
  <si>
    <t>65000= (</t>
  </si>
  <si>
    <t>насос</t>
  </si>
  <si>
    <t xml:space="preserve">счетчик </t>
  </si>
  <si>
    <t>крот</t>
  </si>
  <si>
    <t>блок управления</t>
  </si>
  <si>
    <t>65000=</t>
  </si>
  <si>
    <t>трубы,вентеля,краны)</t>
  </si>
  <si>
    <t>329035 руб.</t>
  </si>
  <si>
    <t xml:space="preserve">Эл/энергия бездогов.(Задол.2008-2010г) </t>
  </si>
  <si>
    <t>Тех.осв. Лифта(ИТЦ Лифт)</t>
  </si>
  <si>
    <t>Страховка лифтов</t>
  </si>
  <si>
    <t xml:space="preserve">"ВодоканалВоронеж"(задолж.за воду по ОДПУ) </t>
  </si>
  <si>
    <t>Расшифровка строки № 14</t>
  </si>
  <si>
    <t>Услуги юриста</t>
  </si>
  <si>
    <t>38445=</t>
  </si>
  <si>
    <t>Аренда обор-ия по очистке канал.            57000=</t>
  </si>
  <si>
    <t>Расшифровка строки № 10</t>
  </si>
  <si>
    <t>57000=</t>
  </si>
  <si>
    <t>Открытие счета в банке</t>
  </si>
  <si>
    <t>700=</t>
  </si>
  <si>
    <t>Госпошлина</t>
  </si>
  <si>
    <t>Опломб.счетчиков 3 очередь</t>
  </si>
  <si>
    <t>5000=</t>
  </si>
  <si>
    <t>6067=</t>
  </si>
  <si>
    <t>Санэпидобследование</t>
  </si>
  <si>
    <t>Информац. Услуги</t>
  </si>
  <si>
    <t>1800=</t>
  </si>
  <si>
    <t>2000=</t>
  </si>
  <si>
    <t>11435=</t>
  </si>
  <si>
    <t>10894=</t>
  </si>
  <si>
    <t>Вего по строке № 10</t>
  </si>
  <si>
    <t>37896=</t>
  </si>
  <si>
    <t>Орган. праздника для детей</t>
  </si>
  <si>
    <t>Материальные затраты А/о</t>
  </si>
  <si>
    <t>Материальные затраты  б/н</t>
  </si>
  <si>
    <t>т/освид.</t>
  </si>
  <si>
    <t>Г/вода</t>
  </si>
  <si>
    <t>Ввод лифта 1 подъезд</t>
  </si>
  <si>
    <t>152101+ 6089+812058-908212=62036</t>
  </si>
  <si>
    <t>Страхование лифтов</t>
  </si>
  <si>
    <t>Налог на прибыль 1%</t>
  </si>
  <si>
    <t>Санэпидблагополучие</t>
  </si>
  <si>
    <t xml:space="preserve">Госпошлина </t>
  </si>
  <si>
    <t>За оказан. услуги по дог.</t>
  </si>
  <si>
    <t>РВК Воронеж</t>
  </si>
  <si>
    <t>РВК-Воронеж-                   руб.</t>
  </si>
  <si>
    <t>январь</t>
  </si>
  <si>
    <t>февраль</t>
  </si>
  <si>
    <t>март</t>
  </si>
  <si>
    <t>Освещение МОП</t>
  </si>
  <si>
    <t>Материальные з/ты б/н</t>
  </si>
  <si>
    <t>За оказанные услуги по дог.</t>
  </si>
  <si>
    <t>Услуги за вып/работы</t>
  </si>
  <si>
    <t>МУП Водоканал-Воронеж</t>
  </si>
  <si>
    <t>по содержанию  и  тек. ремонту жилья за 11 месяцев  2012 г</t>
  </si>
  <si>
    <t>152101+6089</t>
  </si>
  <si>
    <t>158190 руб.</t>
  </si>
  <si>
    <t>Поступило за 11 месяцев 2012 г</t>
  </si>
  <si>
    <t>4837030 руб.</t>
  </si>
  <si>
    <t>Израсходовано за  11 месяцев 2012 г</t>
  </si>
  <si>
    <t>5013573 руб.</t>
  </si>
  <si>
    <t>Остаток на 01.12.2012 г</t>
  </si>
  <si>
    <t>руб</t>
  </si>
  <si>
    <t>Всего расходов за 11 месяцев 2012 г</t>
  </si>
  <si>
    <t>Задолж. по исполн. листу Чагина</t>
  </si>
  <si>
    <t>Материальные затраты б/н</t>
  </si>
  <si>
    <t xml:space="preserve">ВодоканалВоронеж(задолж.за воду по ОДПУ) </t>
  </si>
  <si>
    <t>Тех. освид. Лифта</t>
  </si>
  <si>
    <t>Налог на прибыль за 2012г</t>
  </si>
  <si>
    <t>Оказанные услуги по договору</t>
  </si>
  <si>
    <t>Всего расхода за  11 месяцев 2012 г</t>
  </si>
  <si>
    <t>Расшифровка строки № 13</t>
  </si>
  <si>
    <t>январь 2012 г</t>
  </si>
  <si>
    <t>11139( 4332 задв.,2 насоса циркул.5910=,897 техпластина)</t>
  </si>
  <si>
    <t>февраль 2012 г контейнер 5500=</t>
  </si>
  <si>
    <t xml:space="preserve"> 5500= контейнер</t>
  </si>
  <si>
    <t>март 2012 г</t>
  </si>
  <si>
    <t>34346=</t>
  </si>
  <si>
    <t>апрель 2012 г</t>
  </si>
  <si>
    <t>35776=</t>
  </si>
  <si>
    <t>сч. воды 27787=,куртка,костюм7989=</t>
  </si>
  <si>
    <t>июль 2012 г</t>
  </si>
  <si>
    <t>16583=</t>
  </si>
  <si>
    <t>компрессор</t>
  </si>
  <si>
    <t>август 2012 г</t>
  </si>
  <si>
    <t>33379=</t>
  </si>
  <si>
    <t>шланг 8160=, сч. воды 25219=</t>
  </si>
  <si>
    <t>сентябрь 2012 г</t>
  </si>
  <si>
    <t>8671=</t>
  </si>
  <si>
    <t>кран шаровый</t>
  </si>
  <si>
    <t>октябрь 2012 г</t>
  </si>
  <si>
    <t xml:space="preserve"> 3528=</t>
  </si>
  <si>
    <t>датчик</t>
  </si>
  <si>
    <t>ноябрь 2012 г</t>
  </si>
  <si>
    <t>2700=</t>
  </si>
  <si>
    <t>тара для ртуть сод. ламп</t>
  </si>
  <si>
    <t>Всего за 11 мес.  2012 г</t>
  </si>
  <si>
    <t>151622=</t>
  </si>
  <si>
    <t>Расшифровка строки № 23</t>
  </si>
  <si>
    <t>Вего по строке № 23</t>
  </si>
  <si>
    <t>Информац. Услуги 1800=</t>
  </si>
  <si>
    <t>Услуги автотран.</t>
  </si>
  <si>
    <t>500+650=</t>
  </si>
  <si>
    <t>Профподготовка 4000=</t>
  </si>
  <si>
    <t>Установка детской площ.7000=</t>
  </si>
  <si>
    <t>Услуги Астур 7000=</t>
  </si>
  <si>
    <t>Прочистка канализ. 10000=</t>
  </si>
  <si>
    <t>30950=</t>
  </si>
  <si>
    <t>насос цир. 3550=,сч. воды 27590=,огн.,ков. 3206=</t>
  </si>
  <si>
    <t>1150=</t>
  </si>
  <si>
    <t>4000=</t>
  </si>
  <si>
    <t>7000=</t>
  </si>
  <si>
    <t>10000=</t>
  </si>
  <si>
    <t>по содержанию  и  тек. ремонту жилья за декабрь 2012 г</t>
  </si>
  <si>
    <t>Задолженностьна 01.12 2012 г</t>
  </si>
  <si>
    <t>Задолженность на 01.01.2013 г</t>
  </si>
  <si>
    <t>Всего расхода за декабрь 2012 г</t>
  </si>
  <si>
    <t>Долг по ком.услуг. на 01.01.13г.</t>
  </si>
  <si>
    <t>29204,70+2980,70 + 29420,87 = 61606,27</t>
  </si>
  <si>
    <t>152101+6089(71,2)+5265530 - 5362114=61606</t>
  </si>
  <si>
    <t>(холодная вода)- 77029,62   руб.</t>
  </si>
  <si>
    <t>по содержанию  и  тек. ремонту жилья за 12 месяцев  2012 г</t>
  </si>
  <si>
    <t>Поступило за 12 месяцев 2012 г</t>
  </si>
  <si>
    <t>Израсходовано за  12 месяцев 2012 г</t>
  </si>
  <si>
    <t>Всего расходов за 12 месяцев 2012 г</t>
  </si>
  <si>
    <t>Всего расхода за  12 месяцев 2012 г</t>
  </si>
  <si>
    <t>5265530 руб.</t>
  </si>
  <si>
    <t>5362114 руб.</t>
  </si>
  <si>
    <t>Остаток на 01.01.2013 г р/c-29204,4+ л/c-29420,87+ а/о-2980,7</t>
  </si>
  <si>
    <t xml:space="preserve">ВодоканалВоронеж(зад. ОДПУ) </t>
  </si>
  <si>
    <t>Замена 3- фазного сч.,вызов специал.</t>
  </si>
  <si>
    <t>6636=</t>
  </si>
  <si>
    <t>37586=</t>
  </si>
  <si>
    <t>Всего за 12 мес</t>
  </si>
  <si>
    <t xml:space="preserve"> 5500= контейнер(взамен сломоно ТБО)</t>
  </si>
  <si>
    <t>компрессор(для промывки системы отопления ж.д.)</t>
  </si>
  <si>
    <t>шланг  для авар. спуска воды 8160=, сч. воды 25219=</t>
  </si>
  <si>
    <t>датчик системы отопления наружной температуры</t>
  </si>
  <si>
    <t>(Обновление програмного обеспечения)</t>
  </si>
  <si>
    <t>(привоз контейнеров)</t>
  </si>
  <si>
    <t>(допуск к лифтовому оборудованию)</t>
  </si>
  <si>
    <t>(подарен депутатом в 2009 г)</t>
  </si>
  <si>
    <t>(Поверка ВКТ-7)</t>
  </si>
  <si>
    <t>(спец. машина Свежий ветер)</t>
  </si>
  <si>
    <t>( на 5 подъезд)</t>
  </si>
  <si>
    <t>Страхование лифта</t>
  </si>
  <si>
    <t>Юридические услуги</t>
  </si>
  <si>
    <t>Воронежлифтремонт</t>
  </si>
  <si>
    <t>Оплата по суду Рожкову</t>
  </si>
  <si>
    <t>Задолженностьна 01.12 2013 г</t>
  </si>
  <si>
    <t>Задолженность на 01.01.2014 г</t>
  </si>
  <si>
    <t>Администр. Штраф</t>
  </si>
  <si>
    <t>Госпошлина,пеня</t>
  </si>
  <si>
    <t>Ввод лифта 6 подъезд</t>
  </si>
  <si>
    <t>цел сбор</t>
  </si>
  <si>
    <t>по содержанию  и  тек. ремонту жилья за 12 месяцев  2013 г</t>
  </si>
  <si>
    <t>Остаток на 01.01.2013 г</t>
  </si>
  <si>
    <t>Поступило за 12 месяцев 2013 г</t>
  </si>
  <si>
    <t xml:space="preserve">Остаток на 01.01.2014 г </t>
  </si>
  <si>
    <t>61606 руб.</t>
  </si>
  <si>
    <t>5248630 руб.</t>
  </si>
  <si>
    <t>Израсходовано за12 месяцев 2013 г</t>
  </si>
  <si>
    <t>5157587 руб.</t>
  </si>
  <si>
    <t>152649 руб.</t>
  </si>
  <si>
    <t>Всего расходов за 12 месяцев 2013 г</t>
  </si>
  <si>
    <t xml:space="preserve">Госпошлина,пеня </t>
  </si>
  <si>
    <t>Всего расхода за  12 месяцев 2013 г</t>
  </si>
  <si>
    <t>р/с-0 руб.,+л/с-163342 руб.+ а/о(-10693 руб.)=152649 руб.</t>
  </si>
  <si>
    <t>(ремонт и поверка)</t>
  </si>
  <si>
    <t>Расшифровка строки № 22</t>
  </si>
  <si>
    <t>Информационные услуги и ремонт компъютера</t>
  </si>
  <si>
    <t>Прочистка канализации</t>
  </si>
  <si>
    <t>Всего по строке № 22</t>
  </si>
  <si>
    <t>январь2013 г</t>
  </si>
  <si>
    <t>февраль 2013 г</t>
  </si>
  <si>
    <t>апрель 2013 г</t>
  </si>
  <si>
    <t>май 2013 г</t>
  </si>
  <si>
    <t>3645=</t>
  </si>
  <si>
    <t>июнь 2013г</t>
  </si>
  <si>
    <t>июль 2013 г</t>
  </si>
  <si>
    <t>август 2013 г</t>
  </si>
  <si>
    <t>сентябрь 2013 г</t>
  </si>
  <si>
    <t>октябрь 2013 г</t>
  </si>
  <si>
    <t>ноябрь 2013 г</t>
  </si>
  <si>
    <t>декабрь 2013 г</t>
  </si>
  <si>
    <t>115414=</t>
  </si>
  <si>
    <t>3595=</t>
  </si>
  <si>
    <t>20075=</t>
  </si>
  <si>
    <t>31001=</t>
  </si>
  <si>
    <t>6091=</t>
  </si>
  <si>
    <t>96417=</t>
  </si>
  <si>
    <t>57578=</t>
  </si>
  <si>
    <t>360738=</t>
  </si>
  <si>
    <t>муфты,трубы,тройники</t>
  </si>
  <si>
    <t>насос циркуляционный</t>
  </si>
  <si>
    <t>трубы,муфты,краны</t>
  </si>
  <si>
    <t>насос,счетчик г/в</t>
  </si>
  <si>
    <t>рубильник,кабель</t>
  </si>
  <si>
    <t>2784=        кран шаровый</t>
  </si>
  <si>
    <t>18438=      качели,детское оборудование</t>
  </si>
  <si>
    <t>5700=        контейнер</t>
  </si>
  <si>
    <t xml:space="preserve">Услуги "РВК-Воронеж"        </t>
  </si>
  <si>
    <t>(Обновление програм.обес-ния)</t>
  </si>
  <si>
    <t>Услуги за выполненные работы</t>
  </si>
  <si>
    <t>18438=</t>
  </si>
  <si>
    <t>качели,детское оборудование</t>
  </si>
  <si>
    <t>Единый налог</t>
  </si>
  <si>
    <t>по содержанию  и  тек. ремонту жилья за апрель 2014 г</t>
  </si>
  <si>
    <t>Задолженностьна 01.04 2014 г</t>
  </si>
  <si>
    <t>Задолженность на 01.05.2014 г</t>
  </si>
  <si>
    <t>Всего расхода за апрель 2014 г</t>
  </si>
  <si>
    <t>Оказанные услуги б/н</t>
  </si>
  <si>
    <t>Возврат займа</t>
  </si>
  <si>
    <t>152649+1854510-1714229=292930  руб.</t>
  </si>
  <si>
    <t>р/с 160204+ л/с 141123 + а/о (-8397)= 292930 руб.</t>
  </si>
  <si>
    <t>Услуги ЕПСС</t>
  </si>
  <si>
    <t>Задолженность на 01.01.2015 г</t>
  </si>
  <si>
    <t>Всего расхода за декабрь 2014 г</t>
  </si>
  <si>
    <t>по содержанию  и  тек. ремонту жилья за декабрь 2014 г</t>
  </si>
  <si>
    <t>р/с 0 + л/с 6799+ а/о  954 = 7753 руб.</t>
  </si>
  <si>
    <t>152649+ 5522971-5667867=7753  руб.</t>
  </si>
  <si>
    <t>по содержанию  и  тек. ремонту жилья за  2014 г</t>
  </si>
  <si>
    <t>Всего расхода за  2014 г</t>
  </si>
  <si>
    <t>152649+5522971-5667867=7753  руб.</t>
  </si>
  <si>
    <t>РВК "Воронеж" хол. вода</t>
  </si>
  <si>
    <t>Н. пом.</t>
  </si>
  <si>
    <t>Мат. затраты(А/о)</t>
  </si>
  <si>
    <t xml:space="preserve">Отчет  фин.-хозяйственной деятельности  ж.д. Беговая 2/3 </t>
  </si>
  <si>
    <t xml:space="preserve">Остаток на 01.01.2015 г </t>
  </si>
  <si>
    <t>Всего расхода за  12 месяцев 2014 г</t>
  </si>
  <si>
    <t>7753 руб.</t>
  </si>
  <si>
    <t>Услуги  ЕПСС</t>
  </si>
  <si>
    <t>Освещение (задолж. по ОДН)</t>
  </si>
  <si>
    <t>Оплата по суду  кв.135</t>
  </si>
  <si>
    <t xml:space="preserve">РВК"Воронеж"  (зад. ОДН) </t>
  </si>
  <si>
    <t>р/с-0 руб.,+л/с-6799 руб.+ а/о 954 руб.)=7753 руб.</t>
  </si>
  <si>
    <t>январь2014 г</t>
  </si>
  <si>
    <t>17110=</t>
  </si>
  <si>
    <t xml:space="preserve"> Насос "Резерв-з"</t>
  </si>
  <si>
    <t>февраль 2014 г</t>
  </si>
  <si>
    <t>36580=</t>
  </si>
  <si>
    <t>Регулятор температуры,ключ</t>
  </si>
  <si>
    <t>март 2014 г</t>
  </si>
  <si>
    <t>38536=</t>
  </si>
  <si>
    <t>муфты,трубы, краны</t>
  </si>
  <si>
    <t>июнь 2014г</t>
  </si>
  <si>
    <t>83714=</t>
  </si>
  <si>
    <t>июль 2014г</t>
  </si>
  <si>
    <t>97178=</t>
  </si>
  <si>
    <t>август 2014 г</t>
  </si>
  <si>
    <t>84553=</t>
  </si>
  <si>
    <t>сентябрь 2014 г</t>
  </si>
  <si>
    <t>9654=</t>
  </si>
  <si>
    <t>рубильник,счетчик,трансформатор</t>
  </si>
  <si>
    <t>декабрь 2014 г</t>
  </si>
  <si>
    <t>168870=</t>
  </si>
  <si>
    <t>536195=</t>
  </si>
  <si>
    <t>Расшифровка строки № 21</t>
  </si>
  <si>
    <t>Замена несущих канатов</t>
  </si>
  <si>
    <t>на лифтах в подъезде</t>
  </si>
  <si>
    <t>Поверка ВЭПСА</t>
  </si>
  <si>
    <t>электросчетчик</t>
  </si>
  <si>
    <t>Диагноста в АСТУР</t>
  </si>
  <si>
    <t>Всего по строке № 21</t>
  </si>
  <si>
    <t>46941=</t>
  </si>
  <si>
    <t>30719=</t>
  </si>
  <si>
    <t>Отопление в подвале 4 подъезда</t>
  </si>
  <si>
    <t>Отопление в подвале 5 подъезда</t>
  </si>
  <si>
    <t>258759=</t>
  </si>
  <si>
    <t>160920=</t>
  </si>
  <si>
    <t>178630=</t>
  </si>
  <si>
    <t>199188=</t>
  </si>
  <si>
    <t>72874=</t>
  </si>
  <si>
    <t>901090=</t>
  </si>
  <si>
    <t>СМЕТА</t>
  </si>
  <si>
    <t xml:space="preserve">Отчет финансово-хозяйственной деятельности  ж.д. Беговая 2/3 </t>
  </si>
  <si>
    <t>Матер-ные затраты б/н (А/о)</t>
  </si>
  <si>
    <t>Расчеты по выплач. авансам</t>
  </si>
  <si>
    <t>Налог на прибыль 2014г</t>
  </si>
  <si>
    <t>Оказ. услуги по договору</t>
  </si>
  <si>
    <t>Услуги за выпол. работы</t>
  </si>
  <si>
    <t>Отопление в подвале 3 подъезда</t>
  </si>
  <si>
    <t>Межевой план,топографич. съемка</t>
  </si>
  <si>
    <t>Ремонт системы отопления подъезда 3,5</t>
  </si>
  <si>
    <t>Информ. услуги и ремонт компъютера</t>
  </si>
  <si>
    <t>Монтаж ситемы х/в и г/в  №1 и №2</t>
  </si>
  <si>
    <t>по содержанию  и  тек. ремонту жилья за 2013 и  2014 г</t>
  </si>
  <si>
    <t>Поступило за 2013 и 2014 г</t>
  </si>
  <si>
    <t>Израсх-вано за 2013 и 2014 г</t>
  </si>
  <si>
    <t>10771601 руб.</t>
  </si>
  <si>
    <t>10825454 руб.</t>
  </si>
  <si>
    <t>Расходы за 2013 и  2014 г в руб.</t>
  </si>
  <si>
    <t>Председатель  правления ТСЖ             Ряполова Е.Л.</t>
  </si>
  <si>
    <t>Председатель правления ТСЖ               Ряполова Е.Л.</t>
  </si>
  <si>
    <t>по содержанию  и  тек. ремонту жилья за январь 2015 г</t>
  </si>
  <si>
    <t>Задолженностьна 01.01 2015 г</t>
  </si>
  <si>
    <t>Всего расхода за январь  2015 г</t>
  </si>
  <si>
    <t>Задолженность на 01.02.2015 г</t>
  </si>
  <si>
    <t>р/с 45806+ л/с (-10761)+ а/о  711 = 35756 руб.</t>
  </si>
  <si>
    <t>по содержанию  и  тек. ремонту жилья за февраль 2015 г</t>
  </si>
  <si>
    <t>Задолженность на 01.03.2015 г</t>
  </si>
  <si>
    <t>Всего расхода за февраль  2015 г</t>
  </si>
  <si>
    <t>р/с 97011+л/с 3087+ а/о  40300 = 140398 руб.</t>
  </si>
  <si>
    <t>7753+ 374149-346146=35756  руб.</t>
  </si>
  <si>
    <t>7753+ 796592-663947=140398  руб.</t>
  </si>
  <si>
    <t>по содержанию  и  тек. ремонту жилья за март 2015 г</t>
  </si>
  <si>
    <t>Задолженностьна 01.02 2015 г</t>
  </si>
  <si>
    <t>Задолженностьна 01.03 2015 г</t>
  </si>
  <si>
    <t>Задолженность на 01.04.2015 г</t>
  </si>
  <si>
    <t>Всего расхода за март  2015 г</t>
  </si>
  <si>
    <t>р/с 372167+л/с (-9256)+ а/о  109450 = 472361 руб.</t>
  </si>
  <si>
    <t>7753+ 1202102-737494= 472361  руб.</t>
  </si>
  <si>
    <t>по содержанию  и  тек. ремонту жилья за апрель 2015 г</t>
  </si>
  <si>
    <t>Задолженностьна 01.04 2015 г</t>
  </si>
  <si>
    <t>Задолженность на 01.05.2015 г</t>
  </si>
  <si>
    <t>Всего расхода за апрель  2015 г</t>
  </si>
  <si>
    <t>Взыскание в пользу Якушевой</t>
  </si>
  <si>
    <t>р/с 0+л/с (-11413)+ а/о  1436 = -9977 руб.</t>
  </si>
  <si>
    <t>7753+ 1612265-1629995=  -9977 руб.</t>
  </si>
  <si>
    <t>по содержанию  и  тек. ремонту жилья за май 2015 г</t>
  </si>
  <si>
    <t>Задолженностьна 01.05 2015 г</t>
  </si>
  <si>
    <t>Задолженность на 01.06.2015 г</t>
  </si>
  <si>
    <t>Всего расхода за май  2015 г</t>
  </si>
  <si>
    <t>р/с  97683+л/с 1934+ а/о(-15981) = 83636 руб.</t>
  </si>
  <si>
    <t>7753+ 2040764-1964881=  83636 руб.</t>
  </si>
  <si>
    <t>по содержанию  и  тек. ремонту жилья за июнь 2015 г</t>
  </si>
  <si>
    <t>Задолженностьна 01.06 2015 г</t>
  </si>
  <si>
    <t>Задолженность на 01.07.2015 г</t>
  </si>
  <si>
    <t>Всего расхода за июнь 2015 г</t>
  </si>
  <si>
    <t>Всего расхода за  июнь  2015 г</t>
  </si>
  <si>
    <t>р/с  28727+л/с 15515+ а/о 4522 = 48764 руб.</t>
  </si>
  <si>
    <t>Админист штраф и пеня</t>
  </si>
  <si>
    <t>7753+ 2427606-2386595=  48764 руб.</t>
  </si>
  <si>
    <t>по содержанию  и  тек. ремонту жилья за 1 полугодие2015 г</t>
  </si>
  <si>
    <t xml:space="preserve"> на 01.01.2015 г</t>
  </si>
  <si>
    <t>1 полугодие</t>
  </si>
  <si>
    <t>апрель</t>
  </si>
  <si>
    <t>всего</t>
  </si>
  <si>
    <t>кго</t>
  </si>
  <si>
    <t>прибыль</t>
  </si>
  <si>
    <t>а/о</t>
  </si>
  <si>
    <t>епсс</t>
  </si>
  <si>
    <t>ок усл</t>
  </si>
  <si>
    <t>як</t>
  </si>
  <si>
    <t>мат. з/т</t>
  </si>
  <si>
    <t>Всего расхода за полугодие  2015 г</t>
  </si>
  <si>
    <t>по сод. и  тек. ремонту жилья за полугодие 2015 г</t>
  </si>
  <si>
    <t>За оказ. услуги по дог.</t>
  </si>
  <si>
    <t>Оплата по суду Якушевой</t>
  </si>
  <si>
    <t>7753 руб.+2427606 руб.-2386595 руб.=48764 руб.</t>
  </si>
  <si>
    <t>р/с 28727 руб.+ л/с 15515 руб.+а/о 4522 =48764 руб.</t>
  </si>
  <si>
    <t xml:space="preserve">Расходы по статьям </t>
  </si>
  <si>
    <t>Администрация ТСЖ "СЕВЕР"</t>
  </si>
  <si>
    <t>Всего расхода за июль 2015 г</t>
  </si>
  <si>
    <t>Всего расхода за  июль  2015 г</t>
  </si>
  <si>
    <t>р/с  50955+л/с (-2038)+ а/о 104259 = 153176 руб.</t>
  </si>
  <si>
    <t>по содержанию  и  тек. ремонту жилья за июль 2015 г</t>
  </si>
  <si>
    <t>7753+ 2937145-2791722=  153176 руб.</t>
  </si>
  <si>
    <t>по содержанию  и  тек. ремонту жилья за август 2015 г</t>
  </si>
  <si>
    <t>Задолженностьна 01.07 2015 г</t>
  </si>
  <si>
    <t>Задолженность на 01.08.2015 г</t>
  </si>
  <si>
    <t>Задолженностьна 01.08 2015 г</t>
  </si>
  <si>
    <t>Задолженность на 01.09.2015 г</t>
  </si>
  <si>
    <t>Всего расхода за август 2015 г</t>
  </si>
  <si>
    <t>Всего расхода за  август  2015 г</t>
  </si>
  <si>
    <t>р/с  1917+л/с 8446+ а/о 9885 = 20248 руб.</t>
  </si>
  <si>
    <t>Э/Э</t>
  </si>
  <si>
    <t>7753+ 3500413-3487918=  20248 руб.</t>
  </si>
  <si>
    <t>р/с  11482+л/с 19898+ а/о 194820 = 226200 руб.</t>
  </si>
  <si>
    <t>7753+ 4087521-3869074=  226200 руб.</t>
  </si>
  <si>
    <t>по содержанию  и  тек. ремонту жилья за сентябрь 2015 г</t>
  </si>
  <si>
    <t>Задолженностьна 01.09 2015 г</t>
  </si>
  <si>
    <t>Задолженность на 01.10.2015 г</t>
  </si>
  <si>
    <t>Всего расхода за сентябрь 2015 г</t>
  </si>
  <si>
    <t>Всего расхода за  сентябрь  2015 г</t>
  </si>
  <si>
    <t>по содержанию  и  тек. ремонту жилья за октябрь 2015 г</t>
  </si>
  <si>
    <t>Задолженностьна 01.10 2015 г</t>
  </si>
  <si>
    <t>Задолженность на 01.11.2015 г</t>
  </si>
  <si>
    <t>Всего расхода за октябрь 2015 г</t>
  </si>
  <si>
    <t>Всего расхода за  октябрь  2015 г</t>
  </si>
  <si>
    <t>р/с  49306 + л/с 19667+ а/о 1468 = 70441 руб.</t>
  </si>
  <si>
    <t>7753+ 4734721-4672033= 70441 руб.</t>
  </si>
  <si>
    <t>по содержанию  и  тек. ремонту жилья за ноябрь 2015 г</t>
  </si>
  <si>
    <t>Задолженностьна 01.11 2015 г</t>
  </si>
  <si>
    <t>Задолженность на 01.12.2015 г</t>
  </si>
  <si>
    <t>Всего расхода за ноябрь 2015 г</t>
  </si>
  <si>
    <t>Всего расхода за  ноябрь  2015 г</t>
  </si>
  <si>
    <t xml:space="preserve">   </t>
  </si>
  <si>
    <t>7753+ 5141539-5042933= 106359 руб.</t>
  </si>
  <si>
    <t>р/с  95332 + л/с 14640+ а/о (-3613) = 106359 руб.</t>
  </si>
  <si>
    <t>по содержанию  и  тек. ремонту жилья за декабрь 2015 г</t>
  </si>
  <si>
    <t>Задолженностьна 01.12 2015 г</t>
  </si>
  <si>
    <t>Задолженность на 01.01.2016 г</t>
  </si>
  <si>
    <t>Всего расхода за декабрь 2016 г</t>
  </si>
  <si>
    <t>Всего расхода за  декабрь  2016 г</t>
  </si>
  <si>
    <t>р/с  54444 + л/с 25346+ а/о 20566 = 100356 руб.</t>
  </si>
  <si>
    <t>Взыскание по испол. листу</t>
  </si>
  <si>
    <t>РВК"Водоканал"</t>
  </si>
  <si>
    <t>7753+ 5615562-5522959= 100356 руб.</t>
  </si>
  <si>
    <t>Остаток на 01.01.2015 г</t>
  </si>
  <si>
    <t>Поступило за  2015 г</t>
  </si>
  <si>
    <t>Израсходовано за 2015 г</t>
  </si>
  <si>
    <t>5615562 руб.</t>
  </si>
  <si>
    <t>5522959 руб.</t>
  </si>
  <si>
    <t>100356 руб.</t>
  </si>
  <si>
    <t xml:space="preserve">Остаток на 01.01.2016 г </t>
  </si>
  <si>
    <t>Всего расходов за  2015 г</t>
  </si>
  <si>
    <t>ок усл б/н</t>
  </si>
  <si>
    <t>э/э</t>
  </si>
  <si>
    <t>рвк</t>
  </si>
  <si>
    <t xml:space="preserve">  </t>
  </si>
  <si>
    <t>Оплата по суду  кв.200</t>
  </si>
  <si>
    <t>Всего расхода за  12 месяцев 2015 г</t>
  </si>
  <si>
    <t>р/с-54444 р.,+л/с-25346 р.+ а/о 20566 р.=100356 р.</t>
  </si>
  <si>
    <t xml:space="preserve">Отчет фин.-хозяйственной деят-сти  ж.д. Беговая 2/3 </t>
  </si>
  <si>
    <t>по содер.  и  тек. ремонту жилья за 12 месяцев  2015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</si>
</sst>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&quot;р.&quot;"/>
  </numFmts>
  <fonts count="9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8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b/>
      <u val="single"/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u val="single"/>
      <sz val="20"/>
      <name val="Arial Cyr"/>
      <family val="0"/>
    </font>
    <font>
      <u val="single"/>
      <sz val="20"/>
      <name val="Arial Cyr"/>
      <family val="0"/>
    </font>
    <font>
      <b/>
      <sz val="18"/>
      <name val="Arial Cyr"/>
      <family val="0"/>
    </font>
    <font>
      <b/>
      <u val="single"/>
      <sz val="18"/>
      <name val="Arial Cyr"/>
      <family val="0"/>
    </font>
    <font>
      <sz val="18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u val="single"/>
      <sz val="24"/>
      <name val="Times New Roman"/>
      <family val="1"/>
    </font>
    <font>
      <u val="single"/>
      <sz val="18"/>
      <name val="Arial Cyr"/>
      <family val="0"/>
    </font>
    <font>
      <b/>
      <u val="single"/>
      <sz val="14"/>
      <name val="Arial Cyr"/>
      <family val="0"/>
    </font>
    <font>
      <b/>
      <u val="single"/>
      <sz val="20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6"/>
      <color rgb="FFFF0000"/>
      <name val="Arial Cyr"/>
      <family val="0"/>
    </font>
    <font>
      <sz val="16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15" xfId="0" applyFont="1" applyBorder="1" applyAlignment="1">
      <alignment horizontal="right"/>
    </xf>
    <xf numFmtId="0" fontId="85" fillId="0" borderId="12" xfId="0" applyFont="1" applyBorder="1" applyAlignment="1">
      <alignment horizontal="right"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86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86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14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86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6" fillId="0" borderId="14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1" fillId="0" borderId="14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3" fontId="86" fillId="0" borderId="0" xfId="0" applyNumberFormat="1" applyFont="1" applyBorder="1" applyAlignment="1">
      <alignment horizontal="right"/>
    </xf>
    <xf numFmtId="3" fontId="88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88" fillId="0" borderId="10" xfId="0" applyFont="1" applyBorder="1" applyAlignment="1">
      <alignment horizontal="right"/>
    </xf>
    <xf numFmtId="0" fontId="89" fillId="0" borderId="10" xfId="0" applyFont="1" applyBorder="1" applyAlignment="1">
      <alignment/>
    </xf>
    <xf numFmtId="0" fontId="88" fillId="0" borderId="13" xfId="0" applyFont="1" applyBorder="1" applyAlignment="1">
      <alignment horizontal="right"/>
    </xf>
    <xf numFmtId="0" fontId="88" fillId="0" borderId="1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88" fillId="0" borderId="15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88" fillId="0" borderId="10" xfId="0" applyFont="1" applyBorder="1" applyAlignment="1">
      <alignment horizontal="center"/>
    </xf>
    <xf numFmtId="3" fontId="88" fillId="0" borderId="10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/>
    </xf>
    <xf numFmtId="0" fontId="89" fillId="0" borderId="12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 vertical="top"/>
    </xf>
    <xf numFmtId="0" fontId="40" fillId="0" borderId="0" xfId="0" applyFont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16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30" fillId="0" borderId="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85" fillId="0" borderId="18" xfId="0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90" fillId="0" borderId="20" xfId="0" applyFont="1" applyBorder="1" applyAlignment="1">
      <alignment horizontal="right"/>
    </xf>
    <xf numFmtId="0" fontId="33" fillId="0" borderId="0" xfId="0" applyFont="1" applyAlignment="1">
      <alignment/>
    </xf>
    <xf numFmtId="0" fontId="43" fillId="0" borderId="10" xfId="0" applyFont="1" applyBorder="1" applyAlignment="1">
      <alignment/>
    </xf>
    <xf numFmtId="0" fontId="29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16" fillId="0" borderId="15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86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" fillId="0" borderId="21" xfId="0" applyFont="1" applyBorder="1" applyAlignment="1">
      <alignment horizontal="right"/>
    </xf>
    <xf numFmtId="0" fontId="90" fillId="0" borderId="19" xfId="0" applyFont="1" applyBorder="1" applyAlignment="1">
      <alignment horizontal="right"/>
    </xf>
    <xf numFmtId="0" fontId="1" fillId="0" borderId="14" xfId="0" applyFont="1" applyBorder="1" applyAlignment="1">
      <alignment/>
    </xf>
    <xf numFmtId="1" fontId="29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3" fillId="0" borderId="0" xfId="0" applyFont="1" applyAlignment="1">
      <alignment/>
    </xf>
    <xf numFmtId="0" fontId="16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4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625" style="0" customWidth="1"/>
    <col min="5" max="5" width="38.00390625" style="0" customWidth="1"/>
    <col min="6" max="6" width="13.625" style="0" customWidth="1"/>
    <col min="7" max="7" width="15.00390625" style="0" customWidth="1"/>
    <col min="8" max="8" width="11.875" style="0" customWidth="1"/>
    <col min="9" max="9" width="13.00390625" style="0" customWidth="1"/>
    <col min="10" max="10" width="11.75390625" style="0" customWidth="1"/>
    <col min="11" max="12" width="13.875" style="0" customWidth="1"/>
    <col min="13" max="13" width="11.625" style="0" bestFit="1" customWidth="1"/>
    <col min="14" max="14" width="12.875" style="0" customWidth="1"/>
    <col min="15" max="15" width="12.00390625" style="0" customWidth="1"/>
    <col min="16" max="16" width="14.0039062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6.625" style="0" customWidth="1"/>
    <col min="21" max="21" width="14.875" style="0" customWidth="1"/>
  </cols>
  <sheetData>
    <row r="1" spans="1:17" ht="20.25">
      <c r="A1" s="200" t="s">
        <v>367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20.25">
      <c r="A2" s="49"/>
      <c r="B2" s="49"/>
      <c r="C2" s="49"/>
      <c r="D2" s="201" t="s">
        <v>361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0"/>
      <c r="Q2" s="50"/>
    </row>
    <row r="3" spans="1:11" ht="25.5">
      <c r="A3" s="69"/>
      <c r="B3" s="69"/>
      <c r="C3" s="69"/>
      <c r="D3" s="202"/>
      <c r="E3" s="203"/>
      <c r="F3" s="51" t="s">
        <v>38</v>
      </c>
      <c r="G3" s="51" t="s">
        <v>52</v>
      </c>
      <c r="H3" s="51" t="s">
        <v>365</v>
      </c>
      <c r="I3" s="70"/>
      <c r="J3" s="71"/>
      <c r="K3" s="71"/>
    </row>
    <row r="4" spans="1:11" ht="25.5">
      <c r="A4" s="69"/>
      <c r="B4" s="69"/>
      <c r="C4" s="69"/>
      <c r="D4" s="204" t="s">
        <v>290</v>
      </c>
      <c r="E4" s="205"/>
      <c r="F4" s="72">
        <f>G4+H4</f>
        <v>1373213</v>
      </c>
      <c r="G4" s="72">
        <v>1149679</v>
      </c>
      <c r="H4" s="72">
        <v>223534</v>
      </c>
      <c r="I4" s="70"/>
      <c r="J4" s="71"/>
      <c r="K4" s="71"/>
    </row>
    <row r="5" spans="1:11" ht="20.25">
      <c r="A5" s="49"/>
      <c r="B5" s="49"/>
      <c r="C5" s="49"/>
      <c r="D5" s="206" t="s">
        <v>28</v>
      </c>
      <c r="E5" s="207"/>
      <c r="F5" s="54">
        <v>5247982</v>
      </c>
      <c r="G5" s="55">
        <v>4503045</v>
      </c>
      <c r="H5" s="55">
        <v>744937</v>
      </c>
      <c r="I5" s="50"/>
      <c r="J5" s="49"/>
      <c r="K5" s="49"/>
    </row>
    <row r="6" spans="1:11" ht="20.25">
      <c r="A6" s="49"/>
      <c r="B6" s="49"/>
      <c r="C6" s="49"/>
      <c r="D6" s="208" t="s">
        <v>23</v>
      </c>
      <c r="E6" s="209"/>
      <c r="F6" s="54">
        <f>G6+H6</f>
        <v>5522971</v>
      </c>
      <c r="G6" s="56">
        <v>4779272</v>
      </c>
      <c r="H6" s="57">
        <v>743699</v>
      </c>
      <c r="I6" s="50"/>
      <c r="J6" s="49"/>
      <c r="K6" s="49"/>
    </row>
    <row r="7" spans="1:11" ht="20.25">
      <c r="A7" s="49"/>
      <c r="B7" s="49"/>
      <c r="C7" s="49"/>
      <c r="D7" s="204" t="s">
        <v>356</v>
      </c>
      <c r="E7" s="205"/>
      <c r="F7" s="51">
        <f>G7+H7</f>
        <v>1098224</v>
      </c>
      <c r="G7" s="51">
        <v>873452</v>
      </c>
      <c r="H7" s="51">
        <f>H4+H5-H6</f>
        <v>224772</v>
      </c>
      <c r="I7" s="50"/>
      <c r="J7" s="49"/>
      <c r="K7" s="49"/>
    </row>
    <row r="8" spans="1:20" ht="20.25">
      <c r="A8" s="49"/>
      <c r="B8" s="49"/>
      <c r="C8" s="49"/>
      <c r="D8" s="51" t="s">
        <v>3</v>
      </c>
      <c r="E8" s="51" t="s">
        <v>2</v>
      </c>
      <c r="F8" s="51"/>
      <c r="G8" s="51" t="s">
        <v>34</v>
      </c>
      <c r="H8" s="50"/>
      <c r="I8" s="49"/>
      <c r="J8" s="49"/>
      <c r="K8" s="49"/>
      <c r="L8" s="49"/>
      <c r="M8" s="50"/>
      <c r="N8" s="49"/>
      <c r="O8" s="49" t="s">
        <v>75</v>
      </c>
      <c r="P8" s="49" t="s">
        <v>76</v>
      </c>
      <c r="Q8" s="49" t="s">
        <v>77</v>
      </c>
      <c r="R8" s="49" t="s">
        <v>78</v>
      </c>
      <c r="S8" s="49" t="s">
        <v>79</v>
      </c>
      <c r="T8" s="49" t="s">
        <v>32</v>
      </c>
    </row>
    <row r="9" spans="1:21" ht="20.25">
      <c r="A9" s="49"/>
      <c r="B9" s="49"/>
      <c r="C9" s="49"/>
      <c r="D9" s="61">
        <v>1</v>
      </c>
      <c r="E9" s="60" t="s">
        <v>42</v>
      </c>
      <c r="F9" s="60">
        <v>1363967</v>
      </c>
      <c r="G9" s="62"/>
      <c r="H9" s="159"/>
      <c r="I9" s="63"/>
      <c r="J9" s="63"/>
      <c r="K9" s="63"/>
      <c r="L9" s="172"/>
      <c r="M9" s="50"/>
      <c r="N9" s="50"/>
      <c r="O9" s="49">
        <v>113066</v>
      </c>
      <c r="P9" s="49">
        <v>116547</v>
      </c>
      <c r="Q9" s="49">
        <v>119633</v>
      </c>
      <c r="R9" s="49">
        <v>112100</v>
      </c>
      <c r="S9" s="49">
        <v>116834</v>
      </c>
      <c r="T9" s="49">
        <f>H9+I9+J9+K9+L9+M9+N9+O9+P9+Q9+R9+S9</f>
        <v>578180</v>
      </c>
      <c r="U9" s="49"/>
    </row>
    <row r="10" spans="1:21" ht="20.25">
      <c r="A10" s="49"/>
      <c r="B10" s="49"/>
      <c r="C10" s="49"/>
      <c r="D10" s="61">
        <v>2</v>
      </c>
      <c r="E10" s="60" t="s">
        <v>43</v>
      </c>
      <c r="F10" s="60">
        <v>316961</v>
      </c>
      <c r="G10" s="62"/>
      <c r="H10" s="64"/>
      <c r="I10" s="65"/>
      <c r="J10" s="49"/>
      <c r="K10" s="49"/>
      <c r="L10" s="49"/>
      <c r="M10" s="50"/>
      <c r="N10" s="50"/>
      <c r="O10" s="49">
        <v>40117</v>
      </c>
      <c r="P10" s="49">
        <v>43307</v>
      </c>
      <c r="Q10" s="49">
        <v>17878</v>
      </c>
      <c r="R10" s="49">
        <v>16750</v>
      </c>
      <c r="S10" s="49">
        <v>26933</v>
      </c>
      <c r="T10" s="49">
        <f aca="true" t="shared" si="0" ref="T10:T30">H10+I10+J10+K10+L10+M10+N10+O10+P10+Q10+R10+S10</f>
        <v>144985</v>
      </c>
      <c r="U10" s="49"/>
    </row>
    <row r="11" spans="1:21" ht="20.25">
      <c r="A11" s="49"/>
      <c r="B11" s="49"/>
      <c r="C11" s="49"/>
      <c r="D11" s="61">
        <v>3</v>
      </c>
      <c r="E11" s="60" t="s">
        <v>44</v>
      </c>
      <c r="F11" s="60">
        <v>316691</v>
      </c>
      <c r="G11" s="62"/>
      <c r="H11" s="73"/>
      <c r="I11" s="65"/>
      <c r="J11" s="67"/>
      <c r="K11" s="67"/>
      <c r="L11" s="67"/>
      <c r="M11" s="50"/>
      <c r="N11" s="50"/>
      <c r="O11" s="49">
        <v>26252</v>
      </c>
      <c r="P11" s="49">
        <v>27060</v>
      </c>
      <c r="Q11" s="49">
        <v>27777</v>
      </c>
      <c r="R11" s="49">
        <v>26028</v>
      </c>
      <c r="S11" s="49">
        <v>27127</v>
      </c>
      <c r="T11" s="49">
        <f t="shared" si="0"/>
        <v>134244</v>
      </c>
      <c r="U11" s="49"/>
    </row>
    <row r="12" spans="1:21" ht="20.25">
      <c r="A12" s="49"/>
      <c r="B12" s="49"/>
      <c r="C12" s="49"/>
      <c r="D12" s="61">
        <v>4</v>
      </c>
      <c r="E12" s="60" t="s">
        <v>366</v>
      </c>
      <c r="F12" s="60">
        <v>384092</v>
      </c>
      <c r="G12" s="62"/>
      <c r="H12" s="73"/>
      <c r="I12" s="63"/>
      <c r="J12" s="67"/>
      <c r="K12" s="67"/>
      <c r="L12" s="67"/>
      <c r="M12" s="157"/>
      <c r="N12" s="50"/>
      <c r="O12" s="49">
        <v>22385</v>
      </c>
      <c r="P12" s="49">
        <v>22493</v>
      </c>
      <c r="Q12" s="49">
        <v>10856</v>
      </c>
      <c r="R12" s="49">
        <v>90146</v>
      </c>
      <c r="S12" s="49">
        <v>79394</v>
      </c>
      <c r="T12" s="49">
        <f t="shared" si="0"/>
        <v>225274</v>
      </c>
      <c r="U12" s="49"/>
    </row>
    <row r="13" spans="1:21" ht="20.25">
      <c r="A13" s="49"/>
      <c r="B13" s="49"/>
      <c r="C13" s="49"/>
      <c r="D13" s="61">
        <v>5</v>
      </c>
      <c r="E13" s="60" t="s">
        <v>46</v>
      </c>
      <c r="F13" s="60">
        <v>41426</v>
      </c>
      <c r="G13" s="62"/>
      <c r="H13" s="73"/>
      <c r="I13" s="63"/>
      <c r="J13" s="67"/>
      <c r="K13" s="67"/>
      <c r="L13" s="67"/>
      <c r="M13" s="157"/>
      <c r="N13" s="50"/>
      <c r="O13" s="49">
        <v>2496</v>
      </c>
      <c r="P13" s="49">
        <v>1931</v>
      </c>
      <c r="Q13" s="49">
        <v>2848</v>
      </c>
      <c r="R13" s="49">
        <v>2046</v>
      </c>
      <c r="S13" s="49">
        <v>2142</v>
      </c>
      <c r="T13" s="49">
        <f t="shared" si="0"/>
        <v>11463</v>
      </c>
      <c r="U13" s="49"/>
    </row>
    <row r="14" spans="1:21" ht="20.25">
      <c r="A14" s="49"/>
      <c r="B14" s="49"/>
      <c r="C14" s="49"/>
      <c r="D14" s="61">
        <v>6</v>
      </c>
      <c r="E14" s="60" t="s">
        <v>355</v>
      </c>
      <c r="F14" s="60">
        <v>289571</v>
      </c>
      <c r="G14" s="62"/>
      <c r="H14" s="73"/>
      <c r="I14" s="63"/>
      <c r="J14" s="67"/>
      <c r="K14" s="67"/>
      <c r="L14" s="67"/>
      <c r="M14" s="157"/>
      <c r="N14" s="50"/>
      <c r="O14" s="49">
        <v>18994</v>
      </c>
      <c r="P14" s="49">
        <v>18919</v>
      </c>
      <c r="Q14" s="49">
        <v>19804</v>
      </c>
      <c r="R14" s="49">
        <v>20451</v>
      </c>
      <c r="S14" s="49">
        <v>22430</v>
      </c>
      <c r="T14" s="49">
        <f t="shared" si="0"/>
        <v>100598</v>
      </c>
      <c r="U14" s="49"/>
    </row>
    <row r="15" spans="1:21" ht="20.25">
      <c r="A15" s="49"/>
      <c r="B15" s="49"/>
      <c r="C15" s="49"/>
      <c r="D15" s="61">
        <v>7</v>
      </c>
      <c r="E15" s="66" t="s">
        <v>40</v>
      </c>
      <c r="F15" s="60">
        <v>661126</v>
      </c>
      <c r="G15" s="60"/>
      <c r="H15" s="64"/>
      <c r="I15" s="63"/>
      <c r="J15" s="49"/>
      <c r="K15" s="49"/>
      <c r="L15" s="49"/>
      <c r="M15" s="50"/>
      <c r="N15" s="50"/>
      <c r="O15" s="49">
        <v>20000</v>
      </c>
      <c r="P15" s="49">
        <v>94428</v>
      </c>
      <c r="Q15" s="49">
        <v>57214</v>
      </c>
      <c r="R15" s="49">
        <v>57214</v>
      </c>
      <c r="S15" s="49">
        <v>57214</v>
      </c>
      <c r="T15" s="49">
        <f t="shared" si="0"/>
        <v>286070</v>
      </c>
      <c r="U15" s="49"/>
    </row>
    <row r="16" spans="1:21" ht="20.25">
      <c r="A16" s="49"/>
      <c r="B16" s="49"/>
      <c r="C16" s="49"/>
      <c r="D16" s="61">
        <v>8</v>
      </c>
      <c r="E16" s="60" t="s">
        <v>189</v>
      </c>
      <c r="F16" s="60">
        <v>110064</v>
      </c>
      <c r="G16" s="60"/>
      <c r="H16" s="64"/>
      <c r="I16" s="63"/>
      <c r="J16" s="49"/>
      <c r="K16" s="49"/>
      <c r="L16" s="49"/>
      <c r="M16" s="50"/>
      <c r="N16" s="50"/>
      <c r="O16" s="49"/>
      <c r="P16" s="49"/>
      <c r="Q16" s="49"/>
      <c r="R16" s="49">
        <v>5064</v>
      </c>
      <c r="S16" s="49"/>
      <c r="T16" s="49">
        <f t="shared" si="0"/>
        <v>5064</v>
      </c>
      <c r="U16" s="49"/>
    </row>
    <row r="17" spans="1:21" ht="20.25">
      <c r="A17" s="49"/>
      <c r="B17" s="49"/>
      <c r="C17" s="49"/>
      <c r="D17" s="61">
        <v>9</v>
      </c>
      <c r="E17" s="60" t="s">
        <v>49</v>
      </c>
      <c r="F17" s="60">
        <v>6842</v>
      </c>
      <c r="G17" s="60"/>
      <c r="H17" s="49"/>
      <c r="I17" s="63"/>
      <c r="J17" s="49"/>
      <c r="K17" s="49"/>
      <c r="L17" s="49"/>
      <c r="M17" s="50"/>
      <c r="N17" s="50"/>
      <c r="O17" s="49">
        <v>709</v>
      </c>
      <c r="P17" s="49">
        <v>773</v>
      </c>
      <c r="Q17" s="49">
        <v>535</v>
      </c>
      <c r="R17" s="49">
        <v>498</v>
      </c>
      <c r="S17" s="49">
        <v>631</v>
      </c>
      <c r="T17" s="49">
        <f t="shared" si="0"/>
        <v>3146</v>
      </c>
      <c r="U17" s="49"/>
    </row>
    <row r="18" spans="1:21" ht="20.25">
      <c r="A18" s="49"/>
      <c r="B18" s="49"/>
      <c r="C18" s="49"/>
      <c r="D18" s="61">
        <v>10</v>
      </c>
      <c r="E18" s="87" t="s">
        <v>65</v>
      </c>
      <c r="F18" s="60">
        <v>17600</v>
      </c>
      <c r="G18" s="60"/>
      <c r="H18" s="49"/>
      <c r="I18" s="168"/>
      <c r="J18" s="49"/>
      <c r="K18" s="50"/>
      <c r="L18" s="50"/>
      <c r="M18" s="49"/>
      <c r="N18" s="49"/>
      <c r="O18" s="49"/>
      <c r="P18" s="49">
        <v>2640</v>
      </c>
      <c r="Q18" s="49">
        <v>4400</v>
      </c>
      <c r="R18" s="49"/>
      <c r="S18" s="49"/>
      <c r="T18" s="49">
        <f t="shared" si="0"/>
        <v>7040</v>
      </c>
      <c r="U18" s="49"/>
    </row>
    <row r="19" spans="1:21" ht="20.25">
      <c r="A19" s="49"/>
      <c r="B19" s="49"/>
      <c r="C19" s="49"/>
      <c r="D19" s="61">
        <v>11</v>
      </c>
      <c r="E19" s="156" t="s">
        <v>35</v>
      </c>
      <c r="F19" s="60">
        <v>400354</v>
      </c>
      <c r="G19" s="56"/>
      <c r="H19" s="49"/>
      <c r="I19" s="63"/>
      <c r="J19" s="67"/>
      <c r="K19" s="67"/>
      <c r="L19" s="67"/>
      <c r="M19" s="50"/>
      <c r="N19" s="50"/>
      <c r="O19" s="49">
        <v>36891</v>
      </c>
      <c r="P19" s="49">
        <v>36891</v>
      </c>
      <c r="Q19" s="49">
        <v>35701</v>
      </c>
      <c r="R19" s="49">
        <v>36891</v>
      </c>
      <c r="S19" s="49">
        <v>35701</v>
      </c>
      <c r="T19" s="49">
        <f t="shared" si="0"/>
        <v>182075</v>
      </c>
      <c r="U19" s="49"/>
    </row>
    <row r="20" spans="1:21" ht="20.25">
      <c r="A20" s="49"/>
      <c r="B20" s="49"/>
      <c r="C20" s="49"/>
      <c r="D20" s="61">
        <v>12</v>
      </c>
      <c r="E20" s="66" t="s">
        <v>153</v>
      </c>
      <c r="F20" s="60">
        <v>32500</v>
      </c>
      <c r="G20" s="60"/>
      <c r="H20" s="49"/>
      <c r="I20" s="63"/>
      <c r="J20" s="49"/>
      <c r="K20" s="49"/>
      <c r="L20" s="49"/>
      <c r="M20" s="50"/>
      <c r="N20" s="50"/>
      <c r="O20" s="49"/>
      <c r="P20" s="49"/>
      <c r="Q20" s="49"/>
      <c r="R20" s="49"/>
      <c r="S20" s="49"/>
      <c r="T20" s="49">
        <f t="shared" si="0"/>
        <v>0</v>
      </c>
      <c r="U20" s="49"/>
    </row>
    <row r="21" spans="1:21" ht="20.25">
      <c r="A21" s="49"/>
      <c r="B21" s="49"/>
      <c r="C21" s="49"/>
      <c r="D21" s="61">
        <v>13</v>
      </c>
      <c r="E21" s="87" t="s">
        <v>190</v>
      </c>
      <c r="F21" s="60">
        <v>536195</v>
      </c>
      <c r="G21" s="60"/>
      <c r="H21" s="49"/>
      <c r="I21" s="63"/>
      <c r="J21" s="49"/>
      <c r="K21" s="49"/>
      <c r="L21" s="49"/>
      <c r="M21" s="50"/>
      <c r="N21" s="50"/>
      <c r="O21" s="49">
        <v>84553</v>
      </c>
      <c r="P21" s="49">
        <v>15908</v>
      </c>
      <c r="Q21" s="49"/>
      <c r="R21" s="49"/>
      <c r="S21" s="49">
        <v>168871</v>
      </c>
      <c r="T21" s="49">
        <f t="shared" si="0"/>
        <v>269332</v>
      </c>
      <c r="U21" s="49"/>
    </row>
    <row r="22" spans="1:21" ht="20.25">
      <c r="A22" s="49"/>
      <c r="B22" s="49"/>
      <c r="C22" s="49"/>
      <c r="D22" s="61">
        <v>14</v>
      </c>
      <c r="E22" s="87" t="s">
        <v>80</v>
      </c>
      <c r="F22" s="60">
        <v>54246</v>
      </c>
      <c r="G22" s="60"/>
      <c r="H22" s="49"/>
      <c r="I22" s="63"/>
      <c r="J22" s="49"/>
      <c r="K22" s="49"/>
      <c r="L22" s="49"/>
      <c r="M22" s="50"/>
      <c r="N22" s="50"/>
      <c r="O22" s="49"/>
      <c r="P22" s="49">
        <v>4667</v>
      </c>
      <c r="Q22" s="49">
        <v>4667</v>
      </c>
      <c r="R22" s="49">
        <v>4667</v>
      </c>
      <c r="S22" s="49">
        <v>4667</v>
      </c>
      <c r="T22" s="49">
        <f t="shared" si="0"/>
        <v>18668</v>
      </c>
      <c r="U22" s="49"/>
    </row>
    <row r="23" spans="1:21" ht="20.25">
      <c r="A23" s="49"/>
      <c r="B23" s="49"/>
      <c r="C23" s="49"/>
      <c r="D23" s="61">
        <v>15</v>
      </c>
      <c r="E23" s="156" t="s">
        <v>191</v>
      </c>
      <c r="F23" s="60">
        <v>46941</v>
      </c>
      <c r="G23" s="60"/>
      <c r="H23" s="49"/>
      <c r="I23" s="63"/>
      <c r="J23" s="49"/>
      <c r="K23" s="49"/>
      <c r="L23" s="49"/>
      <c r="M23" s="50"/>
      <c r="N23" s="50"/>
      <c r="O23" s="49"/>
      <c r="P23" s="49"/>
      <c r="Q23" s="49"/>
      <c r="R23" s="49">
        <v>12974</v>
      </c>
      <c r="S23" s="49">
        <v>450</v>
      </c>
      <c r="T23" s="49">
        <f t="shared" si="0"/>
        <v>13424</v>
      </c>
      <c r="U23" s="49"/>
    </row>
    <row r="24" spans="1:21" ht="20.25">
      <c r="A24" s="49"/>
      <c r="B24" s="49"/>
      <c r="C24" s="49"/>
      <c r="D24" s="61">
        <v>16</v>
      </c>
      <c r="E24" s="87" t="s">
        <v>292</v>
      </c>
      <c r="F24" s="60">
        <v>14248</v>
      </c>
      <c r="G24" s="60"/>
      <c r="H24" s="49"/>
      <c r="I24" s="63"/>
      <c r="J24" s="49"/>
      <c r="K24" s="49"/>
      <c r="L24" s="49"/>
      <c r="M24" s="50"/>
      <c r="N24" s="50"/>
      <c r="O24" s="49">
        <v>8000</v>
      </c>
      <c r="P24" s="49"/>
      <c r="Q24" s="49"/>
      <c r="R24" s="49"/>
      <c r="S24" s="49"/>
      <c r="T24" s="49">
        <f t="shared" si="0"/>
        <v>8000</v>
      </c>
      <c r="U24" s="49"/>
    </row>
    <row r="25" spans="1:21" ht="20.25">
      <c r="A25" s="49"/>
      <c r="B25" s="49"/>
      <c r="C25" s="49"/>
      <c r="D25" s="61">
        <v>17</v>
      </c>
      <c r="E25" s="156" t="s">
        <v>352</v>
      </c>
      <c r="F25" s="60">
        <v>141060</v>
      </c>
      <c r="G25" s="60"/>
      <c r="H25" s="49"/>
      <c r="I25" s="63"/>
      <c r="J25" s="49"/>
      <c r="K25" s="49"/>
      <c r="L25" s="49"/>
      <c r="M25" s="50"/>
      <c r="N25" s="50"/>
      <c r="O25" s="49"/>
      <c r="P25" s="49"/>
      <c r="Q25" s="49">
        <v>143294</v>
      </c>
      <c r="R25" s="49">
        <v>30000</v>
      </c>
      <c r="S25" s="49"/>
      <c r="T25" s="49">
        <f t="shared" si="0"/>
        <v>173294</v>
      </c>
      <c r="U25" s="49"/>
    </row>
    <row r="26" spans="1:21" ht="20.25">
      <c r="A26" s="49"/>
      <c r="B26" s="49"/>
      <c r="C26" s="49"/>
      <c r="D26" s="61">
        <v>18</v>
      </c>
      <c r="E26" s="87" t="s">
        <v>150</v>
      </c>
      <c r="F26" s="60">
        <v>12600</v>
      </c>
      <c r="G26" s="60"/>
      <c r="H26" s="49"/>
      <c r="I26" s="63"/>
      <c r="J26" s="49"/>
      <c r="K26" s="49"/>
      <c r="L26" s="49"/>
      <c r="M26" s="50"/>
      <c r="N26" s="50"/>
      <c r="O26" s="49"/>
      <c r="P26" s="49">
        <v>3150</v>
      </c>
      <c r="Q26" s="49"/>
      <c r="T26" s="49">
        <f t="shared" si="0"/>
        <v>3150</v>
      </c>
      <c r="U26" s="49"/>
    </row>
    <row r="27" spans="1:21" ht="20.25">
      <c r="A27" s="49"/>
      <c r="B27" s="49"/>
      <c r="C27" s="49"/>
      <c r="D27" s="61">
        <v>19</v>
      </c>
      <c r="E27" s="156" t="s">
        <v>288</v>
      </c>
      <c r="F27" s="60">
        <v>18172</v>
      </c>
      <c r="G27" s="60"/>
      <c r="H27" s="49"/>
      <c r="I27" s="63"/>
      <c r="J27" s="49"/>
      <c r="K27" s="49"/>
      <c r="L27" s="49"/>
      <c r="M27" s="50"/>
      <c r="N27" s="50"/>
      <c r="O27" s="49"/>
      <c r="P27" s="49"/>
      <c r="Q27" s="49"/>
      <c r="T27" s="49">
        <f t="shared" si="0"/>
        <v>0</v>
      </c>
      <c r="U27" s="49"/>
    </row>
    <row r="28" spans="1:21" ht="20.25">
      <c r="A28" s="49"/>
      <c r="B28" s="49"/>
      <c r="C28" s="49"/>
      <c r="D28" s="61">
        <v>20</v>
      </c>
      <c r="E28" s="60" t="s">
        <v>91</v>
      </c>
      <c r="F28" s="60">
        <v>57226</v>
      </c>
      <c r="G28" s="60"/>
      <c r="H28" s="49"/>
      <c r="I28" s="63"/>
      <c r="J28" s="49"/>
      <c r="K28" s="49"/>
      <c r="L28" s="49"/>
      <c r="M28" s="50"/>
      <c r="N28" s="50"/>
      <c r="O28" s="49"/>
      <c r="P28" s="49"/>
      <c r="Q28" s="49">
        <v>12000</v>
      </c>
      <c r="T28" s="49">
        <f t="shared" si="0"/>
        <v>12000</v>
      </c>
      <c r="U28" s="49"/>
    </row>
    <row r="29" spans="1:21" ht="20.25">
      <c r="A29" s="49"/>
      <c r="B29" s="49"/>
      <c r="C29" s="49"/>
      <c r="D29" s="158">
        <v>21</v>
      </c>
      <c r="E29" s="66" t="s">
        <v>192</v>
      </c>
      <c r="F29" s="60">
        <v>787941</v>
      </c>
      <c r="G29" s="60"/>
      <c r="H29" s="49"/>
      <c r="I29" s="63"/>
      <c r="J29" s="49"/>
      <c r="K29" s="49"/>
      <c r="L29" s="49"/>
      <c r="M29" s="50"/>
      <c r="N29" s="50"/>
      <c r="O29" s="49">
        <v>164223</v>
      </c>
      <c r="P29" s="49"/>
      <c r="Q29" s="49"/>
      <c r="R29" s="49"/>
      <c r="S29" s="49">
        <v>74558</v>
      </c>
      <c r="T29" s="49">
        <f t="shared" si="0"/>
        <v>238781</v>
      </c>
      <c r="U29" s="49"/>
    </row>
    <row r="30" spans="1:21" ht="20.25">
      <c r="A30" s="49"/>
      <c r="B30" s="49"/>
      <c r="C30" s="49"/>
      <c r="D30" s="158">
        <v>22</v>
      </c>
      <c r="E30" s="60" t="s">
        <v>364</v>
      </c>
      <c r="F30" s="60">
        <v>58044</v>
      </c>
      <c r="G30" s="60"/>
      <c r="H30" s="49"/>
      <c r="I30" s="63"/>
      <c r="J30" s="49"/>
      <c r="K30" s="49"/>
      <c r="L30" s="49"/>
      <c r="M30" s="50"/>
      <c r="N30" s="50"/>
      <c r="O30" s="49">
        <v>58044</v>
      </c>
      <c r="P30" s="49"/>
      <c r="Q30" s="49"/>
      <c r="R30" s="49"/>
      <c r="S30" s="49"/>
      <c r="T30" s="49">
        <f t="shared" si="0"/>
        <v>58044</v>
      </c>
      <c r="U30" s="49"/>
    </row>
    <row r="31" spans="1:21" ht="20.25">
      <c r="A31" s="49"/>
      <c r="B31" s="49"/>
      <c r="C31" s="49"/>
      <c r="D31" s="208" t="s">
        <v>362</v>
      </c>
      <c r="E31" s="209"/>
      <c r="F31" s="68">
        <f>SUM(F9:F30)</f>
        <v>5667867</v>
      </c>
      <c r="G31" s="56"/>
      <c r="H31" s="49"/>
      <c r="I31" s="49"/>
      <c r="J31" s="49"/>
      <c r="K31" s="49"/>
      <c r="L31" s="49"/>
      <c r="M31" s="49"/>
      <c r="N31" s="49"/>
      <c r="O31" s="49">
        <f aca="true" t="shared" si="1" ref="O31:T31">SUM(O9:O30)</f>
        <v>595730</v>
      </c>
      <c r="P31" s="49">
        <f t="shared" si="1"/>
        <v>388714</v>
      </c>
      <c r="Q31" s="49">
        <f t="shared" si="1"/>
        <v>456607</v>
      </c>
      <c r="R31" s="49">
        <f t="shared" si="1"/>
        <v>414829</v>
      </c>
      <c r="S31" s="49">
        <f t="shared" si="1"/>
        <v>616952</v>
      </c>
      <c r="T31" s="49">
        <f t="shared" si="1"/>
        <v>2472832</v>
      </c>
      <c r="U31" s="49"/>
    </row>
    <row r="32" spans="1:16" ht="15.75">
      <c r="A32" s="21"/>
      <c r="B32" s="21"/>
      <c r="C32" s="21"/>
      <c r="D32" s="3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4:6" ht="15.75">
      <c r="D33" s="32"/>
      <c r="E33" s="32" t="s">
        <v>363</v>
      </c>
      <c r="F33" s="32"/>
    </row>
    <row r="34" spans="4:6" ht="15.75">
      <c r="D34" s="32"/>
      <c r="E34" s="32"/>
      <c r="F34" s="32"/>
    </row>
    <row r="35" spans="4:5" ht="12.75">
      <c r="D35" s="2"/>
      <c r="E35" s="2"/>
    </row>
    <row r="37" ht="15.75">
      <c r="D37" s="32"/>
    </row>
    <row r="38" spans="4:6" ht="15.75">
      <c r="D38" s="32"/>
      <c r="F38" s="2"/>
    </row>
  </sheetData>
  <sheetProtection/>
  <mergeCells count="8">
    <mergeCell ref="A1:Q1"/>
    <mergeCell ref="D2:O2"/>
    <mergeCell ref="D3:E3"/>
    <mergeCell ref="D4:E4"/>
    <mergeCell ref="D5:E5"/>
    <mergeCell ref="D31:E31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K1">
      <selection activeCell="O8" sqref="O8:T31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46.625" style="0" customWidth="1"/>
    <col min="6" max="6" width="14.25390625" style="0" customWidth="1"/>
    <col min="7" max="7" width="15.375" style="0" customWidth="1"/>
    <col min="8" max="9" width="11.625" style="0" customWidth="1"/>
    <col min="10" max="10" width="11.75390625" style="0" customWidth="1"/>
    <col min="11" max="11" width="13.875" style="0" customWidth="1"/>
    <col min="12" max="14" width="11.625" style="0" bestFit="1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25.5">
      <c r="A2" s="69"/>
      <c r="B2" s="69"/>
      <c r="C2" s="69"/>
      <c r="D2" s="238" t="s">
        <v>70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71"/>
      <c r="Q2" s="71"/>
    </row>
    <row r="3" spans="1:17" ht="25.5">
      <c r="A3" s="69"/>
      <c r="B3" s="69"/>
      <c r="C3" s="69"/>
      <c r="D3" s="202"/>
      <c r="E3" s="203"/>
      <c r="F3" s="51" t="s">
        <v>38</v>
      </c>
      <c r="G3" s="51" t="s">
        <v>52</v>
      </c>
      <c r="H3" s="51" t="s">
        <v>39</v>
      </c>
      <c r="I3" s="52" t="s">
        <v>40</v>
      </c>
      <c r="J3" s="53" t="s">
        <v>51</v>
      </c>
      <c r="K3" s="53" t="s">
        <v>41</v>
      </c>
      <c r="L3" s="119" t="s">
        <v>106</v>
      </c>
      <c r="M3" s="119" t="s">
        <v>107</v>
      </c>
      <c r="N3" s="119" t="s">
        <v>108</v>
      </c>
      <c r="O3" s="70"/>
      <c r="P3" s="71"/>
      <c r="Q3" s="71"/>
    </row>
    <row r="4" spans="1:17" ht="25.5">
      <c r="A4" s="69"/>
      <c r="B4" s="69"/>
      <c r="C4" s="69"/>
      <c r="D4" s="234" t="s">
        <v>58</v>
      </c>
      <c r="E4" s="235"/>
      <c r="F4" s="72">
        <v>463001</v>
      </c>
      <c r="G4" s="72">
        <v>364899</v>
      </c>
      <c r="H4" s="72"/>
      <c r="I4" s="72"/>
      <c r="J4" s="72">
        <v>38367</v>
      </c>
      <c r="K4" s="72">
        <v>59735</v>
      </c>
      <c r="L4" s="119"/>
      <c r="M4" s="119"/>
      <c r="N4" s="119"/>
      <c r="O4" s="70"/>
      <c r="P4" s="71"/>
      <c r="Q4" s="71"/>
    </row>
    <row r="5" spans="1:17" ht="20.25">
      <c r="A5" s="49"/>
      <c r="B5" s="49"/>
      <c r="C5" s="49"/>
      <c r="D5" s="206" t="s">
        <v>28</v>
      </c>
      <c r="E5" s="207"/>
      <c r="F5" s="54">
        <f>G5+H5+I5+J5+K5+L5+M5+N5</f>
        <v>5456473</v>
      </c>
      <c r="G5" s="55">
        <v>3145456</v>
      </c>
      <c r="H5" s="55">
        <v>281178</v>
      </c>
      <c r="I5" s="56">
        <v>766891</v>
      </c>
      <c r="J5" s="56">
        <v>268850</v>
      </c>
      <c r="K5" s="56">
        <v>750304</v>
      </c>
      <c r="L5" s="60">
        <v>17026</v>
      </c>
      <c r="M5" s="60">
        <v>50453</v>
      </c>
      <c r="N5" s="60">
        <v>176315</v>
      </c>
      <c r="O5" s="50"/>
      <c r="P5" s="49"/>
      <c r="Q5" s="49"/>
    </row>
    <row r="6" spans="1:17" ht="20.25">
      <c r="A6" s="49"/>
      <c r="B6" s="49"/>
      <c r="C6" s="49"/>
      <c r="D6" s="208" t="s">
        <v>23</v>
      </c>
      <c r="E6" s="209"/>
      <c r="F6" s="54">
        <f>G6+H6+I6+J6+K6+L6+M6+N6</f>
        <v>5134986</v>
      </c>
      <c r="G6" s="56">
        <v>3049580</v>
      </c>
      <c r="H6" s="57">
        <v>259235</v>
      </c>
      <c r="I6" s="56">
        <v>677544</v>
      </c>
      <c r="J6" s="56">
        <v>276480</v>
      </c>
      <c r="K6" s="56">
        <v>615482</v>
      </c>
      <c r="L6" s="60">
        <v>17484</v>
      </c>
      <c r="M6" s="60">
        <v>45308</v>
      </c>
      <c r="N6" s="60">
        <v>193873</v>
      </c>
      <c r="O6" s="50"/>
      <c r="P6" s="49"/>
      <c r="Q6" s="49"/>
    </row>
    <row r="7" spans="1:17" ht="25.5">
      <c r="A7" s="49"/>
      <c r="B7" s="49"/>
      <c r="C7" s="49"/>
      <c r="D7" s="234" t="s">
        <v>71</v>
      </c>
      <c r="E7" s="235"/>
      <c r="F7" s="58">
        <f>G7+H7+I7+J7+K7+L7+M7+N7</f>
        <v>784488</v>
      </c>
      <c r="G7" s="59">
        <v>460775</v>
      </c>
      <c r="H7" s="59">
        <v>21943</v>
      </c>
      <c r="I7" s="59">
        <v>89347</v>
      </c>
      <c r="J7" s="56">
        <v>30737</v>
      </c>
      <c r="K7" s="56">
        <v>194557</v>
      </c>
      <c r="L7" s="60">
        <v>-458</v>
      </c>
      <c r="M7" s="60">
        <v>5145</v>
      </c>
      <c r="N7" s="60">
        <v>-17558</v>
      </c>
      <c r="O7" s="50"/>
      <c r="P7" s="49"/>
      <c r="Q7" s="49"/>
    </row>
    <row r="8" spans="1:21" ht="20.25">
      <c r="A8" s="49"/>
      <c r="B8" s="49"/>
      <c r="C8" s="49"/>
      <c r="D8" s="51" t="s">
        <v>3</v>
      </c>
      <c r="E8" s="51" t="s">
        <v>2</v>
      </c>
      <c r="F8" s="51"/>
      <c r="G8" s="51" t="s">
        <v>34</v>
      </c>
      <c r="H8" s="50"/>
      <c r="I8" s="49"/>
      <c r="J8" s="49"/>
      <c r="K8" s="49"/>
      <c r="L8" s="49"/>
      <c r="M8" s="50" t="s">
        <v>72</v>
      </c>
      <c r="N8" s="50" t="s">
        <v>73</v>
      </c>
      <c r="O8" s="49" t="s">
        <v>74</v>
      </c>
      <c r="P8" s="49" t="s">
        <v>75</v>
      </c>
      <c r="Q8" s="49" t="s">
        <v>76</v>
      </c>
      <c r="R8" s="49" t="s">
        <v>77</v>
      </c>
      <c r="S8" s="49" t="s">
        <v>78</v>
      </c>
      <c r="T8" s="49" t="s">
        <v>79</v>
      </c>
      <c r="U8" s="49" t="s">
        <v>32</v>
      </c>
    </row>
    <row r="9" spans="1:21" ht="20.25">
      <c r="A9" s="49"/>
      <c r="B9" s="49"/>
      <c r="C9" s="49"/>
      <c r="D9" s="61">
        <v>1</v>
      </c>
      <c r="E9" s="60" t="s">
        <v>42</v>
      </c>
      <c r="F9" s="60">
        <v>1256395</v>
      </c>
      <c r="G9" s="62">
        <v>1204776</v>
      </c>
      <c r="H9" s="74" t="s">
        <v>62</v>
      </c>
      <c r="I9" s="75"/>
      <c r="J9" s="75"/>
      <c r="K9" s="75"/>
      <c r="L9" s="75">
        <v>105558</v>
      </c>
      <c r="M9" s="76">
        <v>104553</v>
      </c>
      <c r="N9" s="50">
        <v>112640</v>
      </c>
      <c r="O9" s="49">
        <v>96308</v>
      </c>
      <c r="P9" s="49">
        <v>108112</v>
      </c>
      <c r="Q9" s="49">
        <v>88350</v>
      </c>
      <c r="R9" s="49">
        <v>111743</v>
      </c>
      <c r="S9" s="49">
        <v>98619</v>
      </c>
      <c r="T9" s="49">
        <v>114010</v>
      </c>
      <c r="U9" s="49">
        <f>L9+M9+N9+O9+P9+Q9+R9+S9+T9</f>
        <v>939893</v>
      </c>
    </row>
    <row r="10" spans="1:21" ht="20.25">
      <c r="A10" s="49"/>
      <c r="B10" s="49"/>
      <c r="C10" s="49"/>
      <c r="D10" s="61">
        <v>2</v>
      </c>
      <c r="E10" s="60" t="s">
        <v>43</v>
      </c>
      <c r="F10" s="60">
        <v>183670</v>
      </c>
      <c r="G10" s="62">
        <v>180024</v>
      </c>
      <c r="H10" s="77"/>
      <c r="I10" s="78"/>
      <c r="J10" s="79"/>
      <c r="K10" s="79"/>
      <c r="L10" s="79">
        <v>16595</v>
      </c>
      <c r="M10" s="80">
        <v>15324</v>
      </c>
      <c r="N10" s="50">
        <v>16772</v>
      </c>
      <c r="O10" s="49">
        <v>14272</v>
      </c>
      <c r="P10" s="49">
        <v>16094</v>
      </c>
      <c r="Q10" s="49">
        <v>13202</v>
      </c>
      <c r="R10" s="49">
        <v>16696</v>
      </c>
      <c r="S10" s="49">
        <v>14737</v>
      </c>
      <c r="U10" s="49">
        <f aca="true" t="shared" si="0" ref="U10:U31">L10+M10+N10+O10+P10+Q10+R10+S10+T10</f>
        <v>123692</v>
      </c>
    </row>
    <row r="11" spans="1:21" ht="20.25">
      <c r="A11" s="49"/>
      <c r="B11" s="49"/>
      <c r="C11" s="49"/>
      <c r="D11" s="61">
        <v>3</v>
      </c>
      <c r="E11" s="60" t="s">
        <v>44</v>
      </c>
      <c r="F11" s="60">
        <v>371245</v>
      </c>
      <c r="G11" s="62">
        <v>207000</v>
      </c>
      <c r="H11" s="73" t="s">
        <v>61</v>
      </c>
      <c r="I11" s="65"/>
      <c r="J11" s="67"/>
      <c r="K11" s="67"/>
      <c r="L11" s="67">
        <v>31616</v>
      </c>
      <c r="M11" s="50">
        <v>31407</v>
      </c>
      <c r="N11" s="50">
        <v>33906</v>
      </c>
      <c r="O11" s="49">
        <v>28972</v>
      </c>
      <c r="P11" s="49">
        <v>32542</v>
      </c>
      <c r="Q11" s="49">
        <v>26607</v>
      </c>
      <c r="R11" s="49">
        <v>33651</v>
      </c>
      <c r="S11" s="49">
        <v>29699</v>
      </c>
      <c r="T11" s="49">
        <v>29871</v>
      </c>
      <c r="U11" s="49">
        <f t="shared" si="0"/>
        <v>278271</v>
      </c>
    </row>
    <row r="12" spans="1:21" ht="20.25">
      <c r="A12" s="49"/>
      <c r="B12" s="49"/>
      <c r="C12" s="49"/>
      <c r="D12" s="61">
        <v>4</v>
      </c>
      <c r="E12" s="60" t="s">
        <v>45</v>
      </c>
      <c r="F12" s="60">
        <v>155926</v>
      </c>
      <c r="G12" s="62"/>
      <c r="H12" s="73" t="s">
        <v>64</v>
      </c>
      <c r="I12" s="63"/>
      <c r="J12" s="67"/>
      <c r="K12" s="67"/>
      <c r="L12" s="67">
        <v>5086</v>
      </c>
      <c r="M12" s="50">
        <v>7296</v>
      </c>
      <c r="N12" s="50">
        <v>26218</v>
      </c>
      <c r="O12" s="49">
        <v>18903</v>
      </c>
      <c r="P12" s="49">
        <v>8309</v>
      </c>
      <c r="Q12" s="49">
        <v>3345</v>
      </c>
      <c r="R12" s="49">
        <v>9139</v>
      </c>
      <c r="S12" s="49">
        <v>3723</v>
      </c>
      <c r="T12" s="49">
        <v>27717</v>
      </c>
      <c r="U12" s="49">
        <f t="shared" si="0"/>
        <v>109736</v>
      </c>
    </row>
    <row r="13" spans="1:21" ht="20.25">
      <c r="A13" s="49"/>
      <c r="B13" s="49"/>
      <c r="C13" s="49"/>
      <c r="D13" s="61">
        <v>5</v>
      </c>
      <c r="E13" s="60" t="s">
        <v>46</v>
      </c>
      <c r="F13" s="60">
        <v>30443</v>
      </c>
      <c r="G13" s="62">
        <v>18000</v>
      </c>
      <c r="H13" s="73" t="s">
        <v>60</v>
      </c>
      <c r="I13" s="63"/>
      <c r="J13" s="67"/>
      <c r="K13" s="67"/>
      <c r="L13" s="49">
        <v>2800</v>
      </c>
      <c r="M13" s="50">
        <v>3900</v>
      </c>
      <c r="N13" s="50">
        <v>1100</v>
      </c>
      <c r="O13" s="49">
        <v>2800</v>
      </c>
      <c r="P13" s="49">
        <v>2828</v>
      </c>
      <c r="Q13" s="49">
        <v>2193</v>
      </c>
      <c r="R13" s="49">
        <v>3001</v>
      </c>
      <c r="S13" s="49">
        <v>1360</v>
      </c>
      <c r="T13" s="49">
        <v>2591</v>
      </c>
      <c r="U13" s="49">
        <f t="shared" si="0"/>
        <v>22573</v>
      </c>
    </row>
    <row r="14" spans="1:21" ht="20.25">
      <c r="A14" s="49"/>
      <c r="B14" s="49"/>
      <c r="C14" s="49"/>
      <c r="D14" s="61">
        <v>6</v>
      </c>
      <c r="E14" s="60" t="s">
        <v>47</v>
      </c>
      <c r="F14" s="60">
        <v>255699</v>
      </c>
      <c r="G14" s="62">
        <v>87600</v>
      </c>
      <c r="H14" s="73" t="s">
        <v>63</v>
      </c>
      <c r="I14" s="63"/>
      <c r="J14" s="67"/>
      <c r="K14" s="67"/>
      <c r="L14" s="49">
        <v>27082</v>
      </c>
      <c r="M14" s="50">
        <v>21641</v>
      </c>
      <c r="N14" s="50">
        <v>16772</v>
      </c>
      <c r="O14" s="49">
        <v>15354</v>
      </c>
      <c r="P14" s="49">
        <v>13469</v>
      </c>
      <c r="Q14" s="49">
        <v>14129</v>
      </c>
      <c r="R14" s="49">
        <v>16472</v>
      </c>
      <c r="S14" s="49">
        <v>21724</v>
      </c>
      <c r="T14" s="49">
        <v>28385</v>
      </c>
      <c r="U14" s="49">
        <f t="shared" si="0"/>
        <v>175028</v>
      </c>
    </row>
    <row r="15" spans="1:21" ht="20.25">
      <c r="A15" s="49"/>
      <c r="B15" s="49"/>
      <c r="C15" s="49"/>
      <c r="D15" s="61">
        <v>7</v>
      </c>
      <c r="E15" s="60" t="s">
        <v>53</v>
      </c>
      <c r="F15" s="60">
        <v>389829</v>
      </c>
      <c r="G15" s="62">
        <v>268800</v>
      </c>
      <c r="H15" s="64"/>
      <c r="I15" s="63"/>
      <c r="J15" s="49"/>
      <c r="K15" s="49"/>
      <c r="L15" s="49">
        <v>34109</v>
      </c>
      <c r="M15" s="50">
        <v>40000</v>
      </c>
      <c r="N15" s="50">
        <v>40000</v>
      </c>
      <c r="O15" s="49">
        <v>40000</v>
      </c>
      <c r="P15" s="49">
        <v>45000</v>
      </c>
      <c r="Q15" s="49">
        <v>45000</v>
      </c>
      <c r="R15" s="49">
        <v>45000</v>
      </c>
      <c r="S15" s="49">
        <v>44829</v>
      </c>
      <c r="U15" s="49">
        <f t="shared" si="0"/>
        <v>333938</v>
      </c>
    </row>
    <row r="16" spans="1:21" ht="20.25">
      <c r="A16" s="49"/>
      <c r="B16" s="49"/>
      <c r="C16" s="49"/>
      <c r="D16" s="61">
        <v>8</v>
      </c>
      <c r="E16" s="60" t="s">
        <v>48</v>
      </c>
      <c r="F16" s="60">
        <v>236312</v>
      </c>
      <c r="G16" s="60">
        <v>581400</v>
      </c>
      <c r="H16" s="64"/>
      <c r="I16" s="63"/>
      <c r="J16" s="49"/>
      <c r="K16" s="49"/>
      <c r="L16" s="49">
        <v>22300</v>
      </c>
      <c r="M16" s="50">
        <v>16344</v>
      </c>
      <c r="N16" s="50">
        <v>15103</v>
      </c>
      <c r="O16" s="49">
        <v>12526</v>
      </c>
      <c r="P16" s="49">
        <v>12526</v>
      </c>
      <c r="Q16" s="49">
        <v>15653</v>
      </c>
      <c r="R16" s="49">
        <v>16356</v>
      </c>
      <c r="S16" s="49">
        <v>19112</v>
      </c>
      <c r="T16" s="49">
        <v>22864</v>
      </c>
      <c r="U16" s="49">
        <f t="shared" si="0"/>
        <v>152784</v>
      </c>
    </row>
    <row r="17" spans="1:21" ht="20.25">
      <c r="A17" s="49"/>
      <c r="B17" s="49"/>
      <c r="C17" s="49"/>
      <c r="D17" s="61">
        <v>9</v>
      </c>
      <c r="E17" s="60" t="s">
        <v>49</v>
      </c>
      <c r="F17" s="60">
        <v>8587</v>
      </c>
      <c r="G17" s="60">
        <v>9600</v>
      </c>
      <c r="H17" s="64"/>
      <c r="I17" s="63"/>
      <c r="J17" s="49"/>
      <c r="K17" s="49"/>
      <c r="L17" s="49">
        <v>550</v>
      </c>
      <c r="M17" s="50">
        <v>610</v>
      </c>
      <c r="N17" s="50">
        <v>592</v>
      </c>
      <c r="O17" s="49">
        <v>592</v>
      </c>
      <c r="P17" s="49">
        <v>663</v>
      </c>
      <c r="Q17" s="49">
        <v>826</v>
      </c>
      <c r="R17" s="49">
        <v>681</v>
      </c>
      <c r="S17" s="49">
        <v>992</v>
      </c>
      <c r="T17" s="49">
        <v>744</v>
      </c>
      <c r="U17" s="49">
        <f t="shared" si="0"/>
        <v>6250</v>
      </c>
    </row>
    <row r="18" spans="1:21" ht="20.25">
      <c r="A18" s="49"/>
      <c r="B18" s="49"/>
      <c r="C18" s="49"/>
      <c r="D18" s="61">
        <v>10</v>
      </c>
      <c r="E18" s="60" t="s">
        <v>50</v>
      </c>
      <c r="F18" s="60">
        <v>31829</v>
      </c>
      <c r="G18" s="60"/>
      <c r="H18" s="49"/>
      <c r="I18" s="63"/>
      <c r="J18" s="49"/>
      <c r="K18" s="49"/>
      <c r="L18" s="49"/>
      <c r="M18" s="50"/>
      <c r="N18" s="50">
        <v>5000</v>
      </c>
      <c r="O18" s="49"/>
      <c r="P18" s="49"/>
      <c r="Q18" s="49">
        <v>2000</v>
      </c>
      <c r="R18" s="49">
        <v>9320</v>
      </c>
      <c r="U18" s="49">
        <f t="shared" si="0"/>
        <v>16320</v>
      </c>
    </row>
    <row r="19" spans="1:21" ht="20.25">
      <c r="A19" s="49"/>
      <c r="B19" s="49"/>
      <c r="C19" s="49"/>
      <c r="D19" s="61">
        <v>11</v>
      </c>
      <c r="E19" s="60" t="s">
        <v>55</v>
      </c>
      <c r="F19" s="60">
        <v>268000</v>
      </c>
      <c r="G19" s="60">
        <v>12000</v>
      </c>
      <c r="H19" s="49"/>
      <c r="I19" s="49"/>
      <c r="J19" s="49"/>
      <c r="K19" s="50"/>
      <c r="L19" s="49"/>
      <c r="M19" s="49">
        <v>50000</v>
      </c>
      <c r="N19" s="49">
        <v>30000</v>
      </c>
      <c r="O19" s="49"/>
      <c r="P19" s="49">
        <v>23000</v>
      </c>
      <c r="Q19" s="49">
        <v>15000</v>
      </c>
      <c r="R19" s="49">
        <v>20000</v>
      </c>
      <c r="S19" s="49">
        <f>J19+K19+L19+M19+N19+O19+P19+Q19+R19</f>
        <v>138000</v>
      </c>
      <c r="T19" s="49">
        <v>50000</v>
      </c>
      <c r="U19" s="49">
        <f t="shared" si="0"/>
        <v>326000</v>
      </c>
    </row>
    <row r="20" spans="1:21" ht="20.25">
      <c r="A20" s="49"/>
      <c r="B20" s="49"/>
      <c r="C20" s="49"/>
      <c r="D20" s="61">
        <v>12</v>
      </c>
      <c r="E20" s="66" t="s">
        <v>40</v>
      </c>
      <c r="F20" s="60">
        <v>646198</v>
      </c>
      <c r="G20" s="56">
        <v>525600</v>
      </c>
      <c r="H20" s="49"/>
      <c r="I20" s="63"/>
      <c r="J20" s="67" t="s">
        <v>29</v>
      </c>
      <c r="K20" s="67"/>
      <c r="L20" s="67">
        <v>54187</v>
      </c>
      <c r="M20" s="50">
        <v>53782</v>
      </c>
      <c r="N20" s="50">
        <v>53782</v>
      </c>
      <c r="O20" s="49">
        <v>53782</v>
      </c>
      <c r="P20" s="49">
        <v>53782</v>
      </c>
      <c r="Q20" s="49">
        <v>53782</v>
      </c>
      <c r="R20" s="49">
        <v>53782</v>
      </c>
      <c r="S20" s="49">
        <v>53782</v>
      </c>
      <c r="T20" s="49">
        <v>53782</v>
      </c>
      <c r="U20" s="49">
        <f t="shared" si="0"/>
        <v>484443</v>
      </c>
    </row>
    <row r="21" spans="1:21" ht="20.25">
      <c r="A21" s="49"/>
      <c r="B21" s="49"/>
      <c r="C21" s="49"/>
      <c r="D21" s="61">
        <v>13</v>
      </c>
      <c r="E21" s="66" t="s">
        <v>35</v>
      </c>
      <c r="F21" s="60">
        <v>279553</v>
      </c>
      <c r="G21" s="60">
        <v>302400</v>
      </c>
      <c r="H21" s="49"/>
      <c r="I21" s="63"/>
      <c r="J21" s="49"/>
      <c r="K21" s="49"/>
      <c r="L21" s="49">
        <v>26353</v>
      </c>
      <c r="M21" s="50">
        <v>20809</v>
      </c>
      <c r="N21" s="50">
        <v>24165</v>
      </c>
      <c r="O21" s="49">
        <v>26466</v>
      </c>
      <c r="P21" s="49">
        <v>26466</v>
      </c>
      <c r="Q21" s="49">
        <v>26466</v>
      </c>
      <c r="R21" s="49">
        <v>25612</v>
      </c>
      <c r="S21" s="49">
        <v>26466</v>
      </c>
      <c r="T21" s="49">
        <v>25612</v>
      </c>
      <c r="U21" s="49">
        <f t="shared" si="0"/>
        <v>228415</v>
      </c>
    </row>
    <row r="22" spans="1:21" ht="20.25">
      <c r="A22" s="49"/>
      <c r="B22" s="49"/>
      <c r="C22" s="49"/>
      <c r="D22" s="61">
        <v>14</v>
      </c>
      <c r="E22" s="87" t="s">
        <v>56</v>
      </c>
      <c r="F22" s="60">
        <v>95445</v>
      </c>
      <c r="G22" s="60">
        <v>68400</v>
      </c>
      <c r="H22" s="49"/>
      <c r="I22" s="63"/>
      <c r="J22" s="49"/>
      <c r="K22" s="49"/>
      <c r="L22" s="49">
        <v>11400</v>
      </c>
      <c r="M22" s="50">
        <v>11400</v>
      </c>
      <c r="N22" s="50">
        <v>5700</v>
      </c>
      <c r="O22" s="49">
        <v>5700</v>
      </c>
      <c r="P22" s="49">
        <v>5700</v>
      </c>
      <c r="Q22" s="49">
        <v>10300</v>
      </c>
      <c r="R22" s="49">
        <v>11400</v>
      </c>
      <c r="T22" s="49">
        <v>22445</v>
      </c>
      <c r="U22" s="49">
        <f t="shared" si="0"/>
        <v>84045</v>
      </c>
    </row>
    <row r="23" spans="1:21" ht="20.25">
      <c r="A23" s="49"/>
      <c r="B23" s="49"/>
      <c r="C23" s="49"/>
      <c r="D23" s="61">
        <v>15</v>
      </c>
      <c r="E23" s="87" t="s">
        <v>54</v>
      </c>
      <c r="F23" s="60">
        <v>37800</v>
      </c>
      <c r="G23" s="60"/>
      <c r="H23" s="49"/>
      <c r="I23" s="63"/>
      <c r="J23" s="49"/>
      <c r="K23" s="49"/>
      <c r="L23" s="49"/>
      <c r="M23" s="50">
        <v>15000</v>
      </c>
      <c r="N23" s="50"/>
      <c r="O23" s="49"/>
      <c r="P23" s="49">
        <v>10800</v>
      </c>
      <c r="Q23" s="49">
        <v>3000</v>
      </c>
      <c r="U23" s="49">
        <f t="shared" si="0"/>
        <v>28800</v>
      </c>
    </row>
    <row r="24" spans="1:21" ht="20.25">
      <c r="A24" s="49"/>
      <c r="B24" s="49"/>
      <c r="C24" s="49"/>
      <c r="D24" s="61">
        <v>16</v>
      </c>
      <c r="E24" s="87" t="s">
        <v>65</v>
      </c>
      <c r="F24" s="60">
        <v>6015</v>
      </c>
      <c r="G24" s="60"/>
      <c r="H24" s="49"/>
      <c r="I24" s="63"/>
      <c r="J24" s="49"/>
      <c r="K24" s="49"/>
      <c r="L24" s="49"/>
      <c r="M24" s="50">
        <v>1769</v>
      </c>
      <c r="N24" s="50"/>
      <c r="O24" s="49"/>
      <c r="P24" s="49"/>
      <c r="Q24" s="49"/>
      <c r="S24" s="49">
        <v>4246</v>
      </c>
      <c r="U24" s="49">
        <f t="shared" si="0"/>
        <v>6015</v>
      </c>
    </row>
    <row r="25" spans="1:21" ht="20.25">
      <c r="A25" s="49"/>
      <c r="B25" s="49"/>
      <c r="C25" s="49"/>
      <c r="D25" s="61">
        <v>17</v>
      </c>
      <c r="E25" s="87" t="s">
        <v>66</v>
      </c>
      <c r="F25" s="60">
        <v>335102</v>
      </c>
      <c r="G25" s="60">
        <v>240000</v>
      </c>
      <c r="H25" s="49"/>
      <c r="I25" s="63"/>
      <c r="J25" s="49"/>
      <c r="K25" s="49"/>
      <c r="L25" s="49">
        <v>27580</v>
      </c>
      <c r="M25" s="50"/>
      <c r="N25" s="50">
        <v>10465</v>
      </c>
      <c r="O25" s="49">
        <v>65000</v>
      </c>
      <c r="P25" s="49">
        <v>48026</v>
      </c>
      <c r="Q25" s="49">
        <v>35844</v>
      </c>
      <c r="R25" s="49">
        <v>123336</v>
      </c>
      <c r="S25" s="49">
        <v>18784</v>
      </c>
      <c r="T25" s="49">
        <v>6067</v>
      </c>
      <c r="U25" s="49">
        <f t="shared" si="0"/>
        <v>335102</v>
      </c>
    </row>
    <row r="26" spans="1:21" ht="20.25">
      <c r="A26" s="49"/>
      <c r="B26" s="49"/>
      <c r="C26" s="49"/>
      <c r="D26" s="61">
        <v>18</v>
      </c>
      <c r="E26" s="87" t="s">
        <v>80</v>
      </c>
      <c r="F26" s="60">
        <v>35934</v>
      </c>
      <c r="G26" s="60"/>
      <c r="H26" s="49"/>
      <c r="I26" s="63"/>
      <c r="J26" s="49"/>
      <c r="K26" s="49"/>
      <c r="L26" s="49"/>
      <c r="M26" s="50"/>
      <c r="N26" s="50"/>
      <c r="O26" s="49">
        <v>10995</v>
      </c>
      <c r="P26" s="49">
        <v>4988</v>
      </c>
      <c r="Q26" s="49">
        <v>4988</v>
      </c>
      <c r="R26" s="49">
        <v>4988</v>
      </c>
      <c r="S26" s="49">
        <v>4988</v>
      </c>
      <c r="T26" s="49">
        <v>4988</v>
      </c>
      <c r="U26" s="49">
        <f t="shared" si="0"/>
        <v>35935</v>
      </c>
    </row>
    <row r="27" spans="1:21" ht="20.25">
      <c r="A27" s="49"/>
      <c r="B27" s="49"/>
      <c r="C27" s="49"/>
      <c r="D27" s="61">
        <v>19</v>
      </c>
      <c r="E27" s="87" t="s">
        <v>81</v>
      </c>
      <c r="F27" s="60">
        <v>2500</v>
      </c>
      <c r="G27" s="60">
        <v>12000</v>
      </c>
      <c r="H27" s="49"/>
      <c r="I27" s="63"/>
      <c r="J27" s="49"/>
      <c r="K27" s="49"/>
      <c r="L27" s="49"/>
      <c r="M27" s="50"/>
      <c r="N27" s="50"/>
      <c r="O27" s="49"/>
      <c r="P27" s="49">
        <v>1000</v>
      </c>
      <c r="Q27" s="49">
        <v>1500</v>
      </c>
      <c r="U27" s="49">
        <f t="shared" si="0"/>
        <v>2500</v>
      </c>
    </row>
    <row r="28" spans="1:21" ht="20.25">
      <c r="A28" s="49"/>
      <c r="B28" s="49"/>
      <c r="C28" s="49"/>
      <c r="D28" s="61">
        <v>20</v>
      </c>
      <c r="E28" s="87" t="s">
        <v>82</v>
      </c>
      <c r="F28" s="60">
        <v>53000</v>
      </c>
      <c r="G28" s="60">
        <v>60000</v>
      </c>
      <c r="H28" s="49"/>
      <c r="I28" s="63"/>
      <c r="J28" s="49"/>
      <c r="K28" s="49"/>
      <c r="L28" s="49"/>
      <c r="M28" s="50"/>
      <c r="N28" s="50"/>
      <c r="O28" s="49"/>
      <c r="P28" s="49"/>
      <c r="Q28" s="49"/>
      <c r="T28">
        <v>230000</v>
      </c>
      <c r="U28" s="49">
        <f t="shared" si="0"/>
        <v>230000</v>
      </c>
    </row>
    <row r="29" spans="1:21" ht="20.25">
      <c r="A29" s="49"/>
      <c r="B29" s="49"/>
      <c r="C29" s="49"/>
      <c r="D29" s="61">
        <v>21</v>
      </c>
      <c r="E29" s="87" t="s">
        <v>90</v>
      </c>
      <c r="F29" s="60">
        <v>270000</v>
      </c>
      <c r="G29" s="60"/>
      <c r="H29" s="49"/>
      <c r="I29" s="63"/>
      <c r="J29" s="49"/>
      <c r="K29" s="49"/>
      <c r="L29" s="49"/>
      <c r="M29" s="50"/>
      <c r="N29" s="50"/>
      <c r="O29" s="49"/>
      <c r="P29" s="49"/>
      <c r="Q29" s="49"/>
      <c r="U29" s="49">
        <f t="shared" si="0"/>
        <v>0</v>
      </c>
    </row>
    <row r="30" spans="1:21" ht="20.25">
      <c r="A30" s="49"/>
      <c r="B30" s="49"/>
      <c r="C30" s="49"/>
      <c r="D30" s="61">
        <v>22</v>
      </c>
      <c r="E30" s="60" t="s">
        <v>91</v>
      </c>
      <c r="F30" s="60">
        <v>54704</v>
      </c>
      <c r="G30" s="60">
        <v>39600</v>
      </c>
      <c r="H30" s="49"/>
      <c r="I30" s="63"/>
      <c r="J30" s="49"/>
      <c r="K30" s="49"/>
      <c r="L30" s="49"/>
      <c r="M30" s="50"/>
      <c r="N30" s="50"/>
      <c r="O30" s="49"/>
      <c r="P30" s="49">
        <v>15000</v>
      </c>
      <c r="Q30" s="49">
        <v>15000</v>
      </c>
      <c r="R30" s="49">
        <v>15000</v>
      </c>
      <c r="S30" s="49">
        <v>5000</v>
      </c>
      <c r="T30" s="49">
        <v>3000</v>
      </c>
      <c r="U30" s="49">
        <f t="shared" si="0"/>
        <v>53000</v>
      </c>
    </row>
    <row r="31" spans="1:21" ht="20.25">
      <c r="A31" s="49"/>
      <c r="B31" s="49"/>
      <c r="C31" s="49"/>
      <c r="D31" s="208" t="s">
        <v>69</v>
      </c>
      <c r="E31" s="209"/>
      <c r="F31" s="68">
        <f>SUM(F9:F30)</f>
        <v>5004186</v>
      </c>
      <c r="G31" s="56">
        <f>SUM(G9:G30)</f>
        <v>3817200</v>
      </c>
      <c r="H31" s="49"/>
      <c r="I31" s="63"/>
      <c r="J31" s="67"/>
      <c r="K31" s="67"/>
      <c r="L31" s="67">
        <f>SUM(L9:L30)</f>
        <v>365216</v>
      </c>
      <c r="M31" s="50">
        <f>SUM(M9:M24)</f>
        <v>393835</v>
      </c>
      <c r="N31" s="50">
        <f>SUM(N9:N25)</f>
        <v>392215</v>
      </c>
      <c r="O31" s="49">
        <f>SUM(O9:O26)</f>
        <v>391670</v>
      </c>
      <c r="P31" s="49">
        <f>SUM(P9:P30)</f>
        <v>428305</v>
      </c>
      <c r="Q31" s="49">
        <f>SUM(Q9:Q30)</f>
        <v>377185</v>
      </c>
      <c r="R31" s="49">
        <f>SUM(R9:R30)</f>
        <v>516177</v>
      </c>
      <c r="S31" s="49">
        <f>SUM(S9:S30)</f>
        <v>486061</v>
      </c>
      <c r="T31" s="49">
        <f>SUM(T9:T30)</f>
        <v>622076</v>
      </c>
      <c r="U31" s="49">
        <f t="shared" si="0"/>
        <v>3972740</v>
      </c>
    </row>
    <row r="32" spans="1:16" ht="15.75">
      <c r="A32" s="21"/>
      <c r="B32" s="21"/>
      <c r="C32" s="21"/>
      <c r="D32" s="3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4:6" ht="15.75">
      <c r="D33" s="32" t="s">
        <v>94</v>
      </c>
      <c r="E33" s="32"/>
      <c r="F33" s="32">
        <v>152101</v>
      </c>
    </row>
    <row r="34" spans="4:6" ht="15.75">
      <c r="D34" s="32" t="s">
        <v>103</v>
      </c>
      <c r="E34" s="32"/>
      <c r="F34" s="32"/>
    </row>
    <row r="35" spans="4:5" ht="12.75">
      <c r="D35" s="2" t="s">
        <v>104</v>
      </c>
      <c r="E35" s="2"/>
    </row>
    <row r="37" ht="15.75">
      <c r="D37" s="32" t="s">
        <v>95</v>
      </c>
    </row>
    <row r="38" spans="4:6" ht="15.75">
      <c r="D38" s="32" t="s">
        <v>96</v>
      </c>
      <c r="F38" s="2">
        <v>5134986</v>
      </c>
    </row>
    <row r="40" ht="12.75">
      <c r="D40" t="s">
        <v>105</v>
      </c>
    </row>
  </sheetData>
  <sheetProtection/>
  <mergeCells count="8">
    <mergeCell ref="D31:E31"/>
    <mergeCell ref="A1:Q1"/>
    <mergeCell ref="D2:O2"/>
    <mergeCell ref="D7:E7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46.625" style="0" customWidth="1"/>
    <col min="6" max="6" width="14.25390625" style="0" customWidth="1"/>
    <col min="7" max="7" width="15.375" style="0" customWidth="1"/>
    <col min="8" max="9" width="11.625" style="0" customWidth="1"/>
    <col min="10" max="10" width="11.75390625" style="0" customWidth="1"/>
    <col min="11" max="11" width="13.875" style="0" customWidth="1"/>
    <col min="12" max="14" width="11.625" style="0" bestFit="1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25.5">
      <c r="A2" s="69"/>
      <c r="B2" s="69"/>
      <c r="C2" s="69"/>
      <c r="D2" s="238" t="s">
        <v>70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71"/>
      <c r="Q2" s="71"/>
    </row>
    <row r="3" spans="1:17" ht="25.5">
      <c r="A3" s="69"/>
      <c r="B3" s="69"/>
      <c r="C3" s="69"/>
      <c r="D3" s="202"/>
      <c r="E3" s="203"/>
      <c r="F3" s="51" t="s">
        <v>38</v>
      </c>
      <c r="G3" s="51" t="s">
        <v>52</v>
      </c>
      <c r="H3" s="51" t="s">
        <v>39</v>
      </c>
      <c r="I3" s="52" t="s">
        <v>40</v>
      </c>
      <c r="J3" s="53" t="s">
        <v>51</v>
      </c>
      <c r="K3" s="53" t="s">
        <v>41</v>
      </c>
      <c r="L3" s="70"/>
      <c r="M3" s="70"/>
      <c r="N3" s="70"/>
      <c r="O3" s="70"/>
      <c r="P3" s="71"/>
      <c r="Q3" s="71"/>
    </row>
    <row r="4" spans="1:17" ht="25.5">
      <c r="A4" s="69"/>
      <c r="B4" s="69"/>
      <c r="C4" s="69"/>
      <c r="D4" s="234" t="s">
        <v>58</v>
      </c>
      <c r="E4" s="235"/>
      <c r="F4" s="72">
        <v>463001</v>
      </c>
      <c r="G4" s="72">
        <v>364899</v>
      </c>
      <c r="H4" s="72"/>
      <c r="I4" s="72"/>
      <c r="J4" s="72">
        <v>38367</v>
      </c>
      <c r="K4" s="72">
        <v>59735</v>
      </c>
      <c r="L4" s="70"/>
      <c r="M4" s="70"/>
      <c r="N4" s="70"/>
      <c r="O4" s="70"/>
      <c r="P4" s="71"/>
      <c r="Q4" s="71"/>
    </row>
    <row r="5" spans="1:17" ht="20.25">
      <c r="A5" s="49"/>
      <c r="B5" s="49"/>
      <c r="C5" s="49"/>
      <c r="D5" s="206" t="s">
        <v>28</v>
      </c>
      <c r="E5" s="207"/>
      <c r="F5" s="54">
        <v>4951328</v>
      </c>
      <c r="G5" s="55">
        <v>663076</v>
      </c>
      <c r="H5" s="55">
        <v>66977</v>
      </c>
      <c r="I5" s="56">
        <v>181658</v>
      </c>
      <c r="J5" s="56">
        <v>113898</v>
      </c>
      <c r="K5" s="56">
        <v>159675</v>
      </c>
      <c r="L5" s="49"/>
      <c r="M5" s="49"/>
      <c r="N5" s="50"/>
      <c r="O5" s="50"/>
      <c r="P5" s="49"/>
      <c r="Q5" s="49"/>
    </row>
    <row r="6" spans="1:17" ht="20.25">
      <c r="A6" s="49"/>
      <c r="B6" s="49"/>
      <c r="C6" s="49"/>
      <c r="D6" s="208" t="s">
        <v>23</v>
      </c>
      <c r="E6" s="209"/>
      <c r="F6" s="54">
        <v>4610260</v>
      </c>
      <c r="G6" s="56">
        <v>676256</v>
      </c>
      <c r="H6" s="57">
        <v>33041</v>
      </c>
      <c r="I6" s="56">
        <v>116395</v>
      </c>
      <c r="J6" s="56">
        <v>78762</v>
      </c>
      <c r="K6" s="56">
        <v>181525</v>
      </c>
      <c r="L6" s="49"/>
      <c r="M6" s="49"/>
      <c r="N6" s="50"/>
      <c r="O6" s="50"/>
      <c r="P6" s="49"/>
      <c r="Q6" s="49"/>
    </row>
    <row r="7" spans="1:17" ht="25.5">
      <c r="A7" s="49"/>
      <c r="B7" s="49"/>
      <c r="C7" s="49"/>
      <c r="D7" s="234" t="s">
        <v>71</v>
      </c>
      <c r="E7" s="235"/>
      <c r="F7" s="58">
        <v>804069</v>
      </c>
      <c r="G7" s="59">
        <v>351719</v>
      </c>
      <c r="H7" s="59">
        <f>H5-H6</f>
        <v>33936</v>
      </c>
      <c r="I7" s="59">
        <f>I5-I6</f>
        <v>65263</v>
      </c>
      <c r="J7" s="56">
        <v>73503</v>
      </c>
      <c r="K7" s="56">
        <v>54809</v>
      </c>
      <c r="L7" s="50"/>
      <c r="M7" s="50"/>
      <c r="N7" s="50"/>
      <c r="O7" s="50"/>
      <c r="P7" s="49"/>
      <c r="Q7" s="49"/>
    </row>
    <row r="8" spans="1:21" ht="20.25">
      <c r="A8" s="49"/>
      <c r="B8" s="49"/>
      <c r="C8" s="49"/>
      <c r="D8" s="51" t="s">
        <v>3</v>
      </c>
      <c r="E8" s="51" t="s">
        <v>2</v>
      </c>
      <c r="F8" s="51"/>
      <c r="G8" s="51" t="s">
        <v>34</v>
      </c>
      <c r="H8" s="50"/>
      <c r="I8" s="49"/>
      <c r="J8" s="49"/>
      <c r="K8" s="49"/>
      <c r="L8" s="49"/>
      <c r="M8" s="50" t="s">
        <v>72</v>
      </c>
      <c r="N8" s="50" t="s">
        <v>73</v>
      </c>
      <c r="O8" s="49" t="s">
        <v>74</v>
      </c>
      <c r="P8" s="49" t="s">
        <v>75</v>
      </c>
      <c r="Q8" s="49" t="s">
        <v>76</v>
      </c>
      <c r="R8" s="49" t="s">
        <v>77</v>
      </c>
      <c r="S8" s="49" t="s">
        <v>78</v>
      </c>
      <c r="T8" s="49" t="s">
        <v>79</v>
      </c>
      <c r="U8" s="49" t="s">
        <v>32</v>
      </c>
    </row>
    <row r="9" spans="1:21" ht="20.25">
      <c r="A9" s="49"/>
      <c r="B9" s="49"/>
      <c r="C9" s="49"/>
      <c r="D9" s="61">
        <v>1</v>
      </c>
      <c r="E9" s="60" t="s">
        <v>42</v>
      </c>
      <c r="F9" s="60">
        <v>1157205</v>
      </c>
      <c r="G9" s="62">
        <v>346200</v>
      </c>
      <c r="H9" s="74" t="s">
        <v>62</v>
      </c>
      <c r="I9" s="75"/>
      <c r="J9" s="75"/>
      <c r="K9" s="75"/>
      <c r="L9" s="75">
        <v>105558</v>
      </c>
      <c r="M9" s="76">
        <v>104553</v>
      </c>
      <c r="N9" s="50">
        <v>112640</v>
      </c>
      <c r="O9" s="49">
        <v>96308</v>
      </c>
      <c r="P9" s="49">
        <v>108112</v>
      </c>
      <c r="Q9" s="49">
        <v>88350</v>
      </c>
      <c r="R9" s="49">
        <v>111743</v>
      </c>
      <c r="S9" s="49">
        <v>98619</v>
      </c>
      <c r="T9" s="49">
        <v>114010</v>
      </c>
      <c r="U9" s="49">
        <f>L9+M9+N9+O9+P9+Q9+R9+S9+T9</f>
        <v>939893</v>
      </c>
    </row>
    <row r="10" spans="1:21" ht="20.25">
      <c r="A10" s="49"/>
      <c r="B10" s="49"/>
      <c r="C10" s="49"/>
      <c r="D10" s="61">
        <v>2</v>
      </c>
      <c r="E10" s="60" t="s">
        <v>43</v>
      </c>
      <c r="F10" s="60">
        <v>168850</v>
      </c>
      <c r="G10" s="62">
        <v>45006</v>
      </c>
      <c r="H10" s="77"/>
      <c r="I10" s="78"/>
      <c r="J10" s="79"/>
      <c r="K10" s="79"/>
      <c r="L10" s="79">
        <v>16595</v>
      </c>
      <c r="M10" s="80">
        <v>15324</v>
      </c>
      <c r="N10" s="50">
        <v>16772</v>
      </c>
      <c r="O10" s="49">
        <v>14272</v>
      </c>
      <c r="P10" s="49">
        <v>16094</v>
      </c>
      <c r="Q10" s="49">
        <v>13202</v>
      </c>
      <c r="R10" s="49">
        <v>16696</v>
      </c>
      <c r="S10" s="49">
        <v>14737</v>
      </c>
      <c r="U10" s="49">
        <f aca="true" t="shared" si="0" ref="U10:U31">L10+M10+N10+O10+P10+Q10+R10+S10+T10</f>
        <v>123692</v>
      </c>
    </row>
    <row r="11" spans="1:21" ht="20.25">
      <c r="A11" s="49"/>
      <c r="B11" s="49"/>
      <c r="C11" s="49"/>
      <c r="D11" s="61">
        <v>3</v>
      </c>
      <c r="E11" s="60" t="s">
        <v>44</v>
      </c>
      <c r="F11" s="60">
        <v>341374</v>
      </c>
      <c r="G11" s="62">
        <v>49161</v>
      </c>
      <c r="H11" s="73" t="s">
        <v>61</v>
      </c>
      <c r="I11" s="65"/>
      <c r="J11" s="67"/>
      <c r="K11" s="67"/>
      <c r="L11" s="67">
        <v>31616</v>
      </c>
      <c r="M11" s="50">
        <v>31407</v>
      </c>
      <c r="N11" s="50">
        <v>33906</v>
      </c>
      <c r="O11" s="49">
        <v>28972</v>
      </c>
      <c r="P11" s="49">
        <v>32542</v>
      </c>
      <c r="Q11" s="49">
        <v>26607</v>
      </c>
      <c r="R11" s="49">
        <v>33651</v>
      </c>
      <c r="S11" s="49">
        <v>29699</v>
      </c>
      <c r="T11" s="49">
        <v>29871</v>
      </c>
      <c r="U11" s="49">
        <f t="shared" si="0"/>
        <v>278271</v>
      </c>
    </row>
    <row r="12" spans="1:21" ht="20.25">
      <c r="A12" s="49"/>
      <c r="B12" s="49"/>
      <c r="C12" s="49"/>
      <c r="D12" s="61">
        <v>4</v>
      </c>
      <c r="E12" s="60" t="s">
        <v>45</v>
      </c>
      <c r="F12" s="60">
        <v>128759</v>
      </c>
      <c r="G12" s="62">
        <v>60000</v>
      </c>
      <c r="H12" s="73" t="s">
        <v>64</v>
      </c>
      <c r="I12" s="63"/>
      <c r="J12" s="67"/>
      <c r="K12" s="67"/>
      <c r="L12" s="67">
        <v>5086</v>
      </c>
      <c r="M12" s="50">
        <v>7296</v>
      </c>
      <c r="N12" s="50">
        <v>26218</v>
      </c>
      <c r="O12" s="49">
        <v>18903</v>
      </c>
      <c r="P12" s="49">
        <v>8309</v>
      </c>
      <c r="Q12" s="49">
        <v>3345</v>
      </c>
      <c r="R12" s="49">
        <v>9139</v>
      </c>
      <c r="S12" s="49">
        <v>3723</v>
      </c>
      <c r="T12" s="49">
        <v>27209</v>
      </c>
      <c r="U12" s="49">
        <f t="shared" si="0"/>
        <v>109228</v>
      </c>
    </row>
    <row r="13" spans="1:21" ht="20.25">
      <c r="A13" s="49"/>
      <c r="B13" s="49"/>
      <c r="C13" s="49"/>
      <c r="D13" s="61">
        <v>5</v>
      </c>
      <c r="E13" s="60" t="s">
        <v>46</v>
      </c>
      <c r="F13" s="60">
        <v>27852</v>
      </c>
      <c r="G13" s="62">
        <v>4500</v>
      </c>
      <c r="H13" s="73" t="s">
        <v>60</v>
      </c>
      <c r="I13" s="63"/>
      <c r="J13" s="67"/>
      <c r="K13" s="67"/>
      <c r="L13" s="49">
        <v>2800</v>
      </c>
      <c r="M13" s="50">
        <v>3900</v>
      </c>
      <c r="N13" s="50">
        <v>1100</v>
      </c>
      <c r="O13" s="49">
        <v>2800</v>
      </c>
      <c r="P13" s="49">
        <v>2828</v>
      </c>
      <c r="Q13" s="49">
        <v>2193</v>
      </c>
      <c r="R13" s="49">
        <v>3001</v>
      </c>
      <c r="S13" s="49">
        <v>1360</v>
      </c>
      <c r="T13" s="49">
        <v>2591</v>
      </c>
      <c r="U13" s="49">
        <f t="shared" si="0"/>
        <v>22573</v>
      </c>
    </row>
    <row r="14" spans="1:21" ht="20.25">
      <c r="A14" s="49"/>
      <c r="B14" s="49"/>
      <c r="C14" s="49"/>
      <c r="D14" s="61">
        <v>6</v>
      </c>
      <c r="E14" s="60" t="s">
        <v>47</v>
      </c>
      <c r="F14" s="60">
        <v>227313</v>
      </c>
      <c r="G14" s="62">
        <v>21900</v>
      </c>
      <c r="H14" s="73" t="s">
        <v>63</v>
      </c>
      <c r="I14" s="63"/>
      <c r="J14" s="67"/>
      <c r="K14" s="67"/>
      <c r="L14" s="49">
        <v>27082</v>
      </c>
      <c r="M14" s="50">
        <v>21641</v>
      </c>
      <c r="N14" s="50">
        <v>16772</v>
      </c>
      <c r="O14" s="49">
        <v>15354</v>
      </c>
      <c r="P14" s="49">
        <v>13469</v>
      </c>
      <c r="Q14" s="49">
        <v>14129</v>
      </c>
      <c r="R14" s="49">
        <v>16472</v>
      </c>
      <c r="S14" s="49">
        <v>21724</v>
      </c>
      <c r="T14" s="49">
        <v>28385</v>
      </c>
      <c r="U14" s="49">
        <f t="shared" si="0"/>
        <v>175028</v>
      </c>
    </row>
    <row r="15" spans="1:21" ht="20.25">
      <c r="A15" s="49"/>
      <c r="B15" s="49"/>
      <c r="C15" s="49"/>
      <c r="D15" s="61">
        <v>7</v>
      </c>
      <c r="E15" s="60" t="s">
        <v>53</v>
      </c>
      <c r="F15" s="60">
        <v>389829</v>
      </c>
      <c r="G15" s="62">
        <v>60000</v>
      </c>
      <c r="H15" s="64"/>
      <c r="I15" s="63"/>
      <c r="J15" s="49"/>
      <c r="K15" s="49"/>
      <c r="L15" s="49">
        <v>34109</v>
      </c>
      <c r="M15" s="50">
        <v>40000</v>
      </c>
      <c r="N15" s="50">
        <v>40000</v>
      </c>
      <c r="O15" s="49">
        <v>40000</v>
      </c>
      <c r="P15" s="49">
        <v>45000</v>
      </c>
      <c r="Q15" s="49">
        <v>45000</v>
      </c>
      <c r="R15" s="49">
        <v>45000</v>
      </c>
      <c r="S15" s="49">
        <v>44829</v>
      </c>
      <c r="U15" s="49">
        <f t="shared" si="0"/>
        <v>333938</v>
      </c>
    </row>
    <row r="16" spans="1:21" ht="20.25">
      <c r="A16" s="49"/>
      <c r="B16" s="49"/>
      <c r="C16" s="49"/>
      <c r="D16" s="61">
        <v>8</v>
      </c>
      <c r="E16" s="60" t="s">
        <v>48</v>
      </c>
      <c r="F16" s="60">
        <v>213448</v>
      </c>
      <c r="G16" s="60">
        <v>85350</v>
      </c>
      <c r="H16" s="64"/>
      <c r="I16" s="63"/>
      <c r="J16" s="49"/>
      <c r="K16" s="49"/>
      <c r="L16" s="49">
        <v>22300</v>
      </c>
      <c r="M16" s="50">
        <v>16344</v>
      </c>
      <c r="N16" s="50">
        <v>15103</v>
      </c>
      <c r="O16" s="49">
        <v>12526</v>
      </c>
      <c r="P16" s="49">
        <v>12526</v>
      </c>
      <c r="Q16" s="49">
        <v>15653</v>
      </c>
      <c r="R16" s="49">
        <v>16356</v>
      </c>
      <c r="S16" s="49">
        <v>19112</v>
      </c>
      <c r="T16" s="49">
        <v>22864</v>
      </c>
      <c r="U16" s="49">
        <f t="shared" si="0"/>
        <v>152784</v>
      </c>
    </row>
    <row r="17" spans="1:21" ht="20.25">
      <c r="A17" s="49"/>
      <c r="B17" s="49"/>
      <c r="C17" s="49"/>
      <c r="D17" s="61">
        <v>9</v>
      </c>
      <c r="E17" s="60" t="s">
        <v>49</v>
      </c>
      <c r="F17" s="60">
        <v>7843</v>
      </c>
      <c r="G17" s="60">
        <v>2400</v>
      </c>
      <c r="H17" s="64"/>
      <c r="I17" s="63"/>
      <c r="J17" s="49"/>
      <c r="K17" s="49"/>
      <c r="L17" s="49">
        <v>550</v>
      </c>
      <c r="M17" s="50">
        <v>610</v>
      </c>
      <c r="N17" s="50">
        <v>592</v>
      </c>
      <c r="O17" s="49">
        <v>592</v>
      </c>
      <c r="P17" s="49">
        <v>663</v>
      </c>
      <c r="Q17" s="49">
        <v>826</v>
      </c>
      <c r="R17" s="49">
        <v>681</v>
      </c>
      <c r="S17" s="49">
        <v>992</v>
      </c>
      <c r="T17" s="49">
        <v>744</v>
      </c>
      <c r="U17" s="49">
        <f t="shared" si="0"/>
        <v>6250</v>
      </c>
    </row>
    <row r="18" spans="1:21" ht="20.25">
      <c r="A18" s="49"/>
      <c r="B18" s="49"/>
      <c r="C18" s="49"/>
      <c r="D18" s="61">
        <v>10</v>
      </c>
      <c r="E18" s="60" t="s">
        <v>50</v>
      </c>
      <c r="F18" s="60">
        <v>30482</v>
      </c>
      <c r="G18" s="60">
        <v>279783</v>
      </c>
      <c r="H18" s="49"/>
      <c r="I18" s="63"/>
      <c r="J18" s="49"/>
      <c r="K18" s="49"/>
      <c r="L18" s="49"/>
      <c r="M18" s="50"/>
      <c r="N18" s="50">
        <v>5000</v>
      </c>
      <c r="O18" s="49"/>
      <c r="P18" s="49"/>
      <c r="Q18" s="49">
        <v>2000</v>
      </c>
      <c r="R18" s="49">
        <v>9320</v>
      </c>
      <c r="U18" s="49">
        <f t="shared" si="0"/>
        <v>16320</v>
      </c>
    </row>
    <row r="19" spans="1:21" ht="20.25">
      <c r="A19" s="49"/>
      <c r="B19" s="49"/>
      <c r="C19" s="49"/>
      <c r="D19" s="61">
        <v>11</v>
      </c>
      <c r="E19" s="60" t="s">
        <v>55</v>
      </c>
      <c r="F19" s="60">
        <v>218000</v>
      </c>
      <c r="G19" s="60"/>
      <c r="H19" s="49"/>
      <c r="I19" s="49"/>
      <c r="J19" s="49"/>
      <c r="K19" s="50"/>
      <c r="L19" s="49"/>
      <c r="M19" s="49">
        <v>50000</v>
      </c>
      <c r="N19" s="49">
        <v>30000</v>
      </c>
      <c r="O19" s="49"/>
      <c r="P19" s="49">
        <v>23000</v>
      </c>
      <c r="Q19" s="49">
        <v>15000</v>
      </c>
      <c r="R19" s="49">
        <v>20000</v>
      </c>
      <c r="S19" s="49">
        <f>J19+K19+L19+M19+N19+O19+P19+Q19+R19</f>
        <v>138000</v>
      </c>
      <c r="T19" s="49">
        <v>50000</v>
      </c>
      <c r="U19" s="49">
        <f t="shared" si="0"/>
        <v>326000</v>
      </c>
    </row>
    <row r="20" spans="1:21" ht="20.25">
      <c r="A20" s="49"/>
      <c r="B20" s="49"/>
      <c r="C20" s="49"/>
      <c r="D20" s="61">
        <v>12</v>
      </c>
      <c r="E20" s="66" t="s">
        <v>40</v>
      </c>
      <c r="F20" s="60">
        <v>590006</v>
      </c>
      <c r="G20" s="56"/>
      <c r="H20" s="49"/>
      <c r="I20" s="63"/>
      <c r="J20" s="67" t="s">
        <v>29</v>
      </c>
      <c r="K20" s="67"/>
      <c r="L20" s="67">
        <v>54187</v>
      </c>
      <c r="M20" s="50">
        <v>53782</v>
      </c>
      <c r="N20" s="50">
        <v>53782</v>
      </c>
      <c r="O20" s="49">
        <v>53782</v>
      </c>
      <c r="P20" s="49">
        <v>53782</v>
      </c>
      <c r="Q20" s="49">
        <v>53782</v>
      </c>
      <c r="R20" s="49">
        <v>53782</v>
      </c>
      <c r="S20" s="49">
        <v>53782</v>
      </c>
      <c r="T20" s="49">
        <v>53782</v>
      </c>
      <c r="U20" s="49">
        <f t="shared" si="0"/>
        <v>484443</v>
      </c>
    </row>
    <row r="21" spans="1:21" ht="20.25">
      <c r="A21" s="49"/>
      <c r="B21" s="49"/>
      <c r="C21" s="49"/>
      <c r="D21" s="61">
        <v>13</v>
      </c>
      <c r="E21" s="66" t="s">
        <v>35</v>
      </c>
      <c r="F21" s="60">
        <v>254246</v>
      </c>
      <c r="G21" s="60"/>
      <c r="H21" s="49"/>
      <c r="I21" s="63"/>
      <c r="J21" s="49"/>
      <c r="K21" s="49"/>
      <c r="L21" s="49">
        <v>26353</v>
      </c>
      <c r="M21" s="50">
        <v>20809</v>
      </c>
      <c r="N21" s="50">
        <v>24165</v>
      </c>
      <c r="O21" s="49">
        <v>26466</v>
      </c>
      <c r="P21" s="49">
        <v>26466</v>
      </c>
      <c r="Q21" s="49">
        <v>26466</v>
      </c>
      <c r="R21" s="49">
        <v>25612</v>
      </c>
      <c r="S21" s="49">
        <v>26466</v>
      </c>
      <c r="T21" s="49">
        <v>25612</v>
      </c>
      <c r="U21" s="49">
        <f t="shared" si="0"/>
        <v>228415</v>
      </c>
    </row>
    <row r="22" spans="1:21" ht="20.25">
      <c r="A22" s="49"/>
      <c r="B22" s="49"/>
      <c r="C22" s="49"/>
      <c r="D22" s="61">
        <v>14</v>
      </c>
      <c r="E22" s="87" t="s">
        <v>56</v>
      </c>
      <c r="F22" s="60">
        <v>73000</v>
      </c>
      <c r="G22" s="60"/>
      <c r="H22" s="49"/>
      <c r="I22" s="63"/>
      <c r="J22" s="49"/>
      <c r="K22" s="49"/>
      <c r="L22" s="49">
        <v>11400</v>
      </c>
      <c r="M22" s="50">
        <v>11400</v>
      </c>
      <c r="N22" s="50">
        <v>5700</v>
      </c>
      <c r="O22" s="49">
        <v>5700</v>
      </c>
      <c r="P22" s="49">
        <v>5700</v>
      </c>
      <c r="Q22" s="49">
        <v>10300</v>
      </c>
      <c r="R22" s="49">
        <v>11400</v>
      </c>
      <c r="T22" s="49">
        <v>22445</v>
      </c>
      <c r="U22" s="49">
        <f t="shared" si="0"/>
        <v>84045</v>
      </c>
    </row>
    <row r="23" spans="1:21" ht="20.25">
      <c r="A23" s="49"/>
      <c r="B23" s="49"/>
      <c r="C23" s="49"/>
      <c r="D23" s="61">
        <v>15</v>
      </c>
      <c r="E23" s="87" t="s">
        <v>54</v>
      </c>
      <c r="F23" s="60">
        <v>37800</v>
      </c>
      <c r="G23" s="60"/>
      <c r="H23" s="49"/>
      <c r="I23" s="63"/>
      <c r="J23" s="49"/>
      <c r="K23" s="49"/>
      <c r="L23" s="49"/>
      <c r="M23" s="50">
        <v>15000</v>
      </c>
      <c r="N23" s="50"/>
      <c r="O23" s="49"/>
      <c r="P23" s="49">
        <v>10800</v>
      </c>
      <c r="Q23" s="49">
        <v>3000</v>
      </c>
      <c r="U23" s="49">
        <f t="shared" si="0"/>
        <v>28800</v>
      </c>
    </row>
    <row r="24" spans="1:21" ht="20.25">
      <c r="A24" s="49"/>
      <c r="B24" s="49"/>
      <c r="C24" s="49"/>
      <c r="D24" s="61">
        <v>16</v>
      </c>
      <c r="E24" s="87" t="s">
        <v>65</v>
      </c>
      <c r="F24" s="60">
        <v>6015</v>
      </c>
      <c r="G24" s="60"/>
      <c r="H24" s="49"/>
      <c r="I24" s="63"/>
      <c r="J24" s="49"/>
      <c r="K24" s="49"/>
      <c r="L24" s="49"/>
      <c r="M24" s="50">
        <v>1769</v>
      </c>
      <c r="N24" s="50"/>
      <c r="O24" s="49"/>
      <c r="P24" s="49"/>
      <c r="Q24" s="49"/>
      <c r="S24" s="49">
        <v>4246</v>
      </c>
      <c r="U24" s="49">
        <f t="shared" si="0"/>
        <v>6015</v>
      </c>
    </row>
    <row r="25" spans="1:21" ht="20.25">
      <c r="A25" s="49"/>
      <c r="B25" s="49"/>
      <c r="C25" s="49"/>
      <c r="D25" s="61">
        <v>17</v>
      </c>
      <c r="E25" s="87" t="s">
        <v>66</v>
      </c>
      <c r="F25" s="60">
        <v>329035</v>
      </c>
      <c r="G25" s="60"/>
      <c r="H25" s="49"/>
      <c r="I25" s="63"/>
      <c r="J25" s="49"/>
      <c r="K25" s="49"/>
      <c r="L25" s="49">
        <v>27580</v>
      </c>
      <c r="M25" s="50"/>
      <c r="N25" s="50">
        <v>10465</v>
      </c>
      <c r="O25" s="49">
        <v>65000</v>
      </c>
      <c r="P25" s="49">
        <v>48026</v>
      </c>
      <c r="Q25" s="49">
        <v>35844</v>
      </c>
      <c r="R25" s="49">
        <v>123336</v>
      </c>
      <c r="S25" s="49">
        <v>18784</v>
      </c>
      <c r="T25" s="49">
        <v>6067</v>
      </c>
      <c r="U25" s="49">
        <f t="shared" si="0"/>
        <v>335102</v>
      </c>
    </row>
    <row r="26" spans="1:21" ht="20.25">
      <c r="A26" s="49"/>
      <c r="B26" s="49"/>
      <c r="C26" s="49"/>
      <c r="D26" s="61">
        <v>18</v>
      </c>
      <c r="E26" s="87" t="s">
        <v>80</v>
      </c>
      <c r="F26" s="60">
        <v>30946</v>
      </c>
      <c r="G26" s="60"/>
      <c r="H26" s="49"/>
      <c r="I26" s="63"/>
      <c r="J26" s="49"/>
      <c r="K26" s="49"/>
      <c r="L26" s="49"/>
      <c r="M26" s="50"/>
      <c r="N26" s="50"/>
      <c r="O26" s="49">
        <v>10995</v>
      </c>
      <c r="P26" s="49">
        <v>4988</v>
      </c>
      <c r="Q26" s="49">
        <v>4988</v>
      </c>
      <c r="R26" s="49">
        <v>4988</v>
      </c>
      <c r="S26" s="49">
        <v>4988</v>
      </c>
      <c r="T26" s="49">
        <v>4988</v>
      </c>
      <c r="U26" s="49">
        <f t="shared" si="0"/>
        <v>35935</v>
      </c>
    </row>
    <row r="27" spans="1:21" ht="20.25">
      <c r="A27" s="49"/>
      <c r="B27" s="49"/>
      <c r="C27" s="49"/>
      <c r="D27" s="61">
        <v>19</v>
      </c>
      <c r="E27" s="87" t="s">
        <v>81</v>
      </c>
      <c r="F27" s="60">
        <v>2500</v>
      </c>
      <c r="G27" s="60"/>
      <c r="H27" s="49"/>
      <c r="I27" s="63"/>
      <c r="J27" s="49"/>
      <c r="K27" s="49"/>
      <c r="L27" s="49"/>
      <c r="M27" s="50"/>
      <c r="N27" s="50"/>
      <c r="O27" s="49"/>
      <c r="P27" s="49">
        <v>1000</v>
      </c>
      <c r="Q27" s="49">
        <v>1500</v>
      </c>
      <c r="U27" s="49">
        <f t="shared" si="0"/>
        <v>2500</v>
      </c>
    </row>
    <row r="28" spans="1:21" ht="20.25">
      <c r="A28" s="49"/>
      <c r="B28" s="49"/>
      <c r="C28" s="49"/>
      <c r="D28" s="61">
        <v>20</v>
      </c>
      <c r="E28" s="87" t="s">
        <v>82</v>
      </c>
      <c r="F28" s="60">
        <v>50000</v>
      </c>
      <c r="G28" s="60"/>
      <c r="H28" s="49"/>
      <c r="I28" s="63"/>
      <c r="J28" s="49"/>
      <c r="K28" s="49"/>
      <c r="L28" s="49"/>
      <c r="M28" s="50"/>
      <c r="N28" s="50"/>
      <c r="O28" s="49"/>
      <c r="P28" s="49"/>
      <c r="Q28" s="49"/>
      <c r="T28">
        <v>230000</v>
      </c>
      <c r="U28" s="49">
        <f t="shared" si="0"/>
        <v>230000</v>
      </c>
    </row>
    <row r="29" spans="1:21" ht="20.25">
      <c r="A29" s="49"/>
      <c r="B29" s="49"/>
      <c r="C29" s="49"/>
      <c r="D29" s="61">
        <v>21</v>
      </c>
      <c r="E29" s="87" t="s">
        <v>90</v>
      </c>
      <c r="F29" s="60">
        <v>40000</v>
      </c>
      <c r="G29" s="60"/>
      <c r="H29" s="49"/>
      <c r="I29" s="63"/>
      <c r="J29" s="49"/>
      <c r="K29" s="49"/>
      <c r="L29" s="49"/>
      <c r="M29" s="50"/>
      <c r="N29" s="50"/>
      <c r="O29" s="49"/>
      <c r="P29" s="49"/>
      <c r="Q29" s="49"/>
      <c r="U29" s="49">
        <f t="shared" si="0"/>
        <v>0</v>
      </c>
    </row>
    <row r="30" spans="1:21" ht="20.25">
      <c r="A30" s="49"/>
      <c r="B30" s="49"/>
      <c r="C30" s="49"/>
      <c r="D30" s="61">
        <v>22</v>
      </c>
      <c r="E30" s="60" t="s">
        <v>91</v>
      </c>
      <c r="F30" s="60">
        <v>54704</v>
      </c>
      <c r="G30" s="60"/>
      <c r="H30" s="49"/>
      <c r="I30" s="63"/>
      <c r="J30" s="49"/>
      <c r="K30" s="49"/>
      <c r="L30" s="49"/>
      <c r="M30" s="50"/>
      <c r="N30" s="50"/>
      <c r="O30" s="49"/>
      <c r="P30" s="49">
        <v>15000</v>
      </c>
      <c r="Q30" s="49">
        <v>15000</v>
      </c>
      <c r="R30" s="49">
        <v>15000</v>
      </c>
      <c r="S30" s="49">
        <v>5000</v>
      </c>
      <c r="T30" s="49">
        <v>3000</v>
      </c>
      <c r="U30" s="49">
        <f t="shared" si="0"/>
        <v>53000</v>
      </c>
    </row>
    <row r="31" spans="1:21" ht="20.25">
      <c r="A31" s="49"/>
      <c r="B31" s="49"/>
      <c r="C31" s="49"/>
      <c r="D31" s="208" t="s">
        <v>69</v>
      </c>
      <c r="E31" s="209"/>
      <c r="F31" s="68">
        <f>SUM(F9:F30)</f>
        <v>4379207</v>
      </c>
      <c r="G31" s="56"/>
      <c r="H31" s="49"/>
      <c r="I31" s="63"/>
      <c r="J31" s="67"/>
      <c r="K31" s="67"/>
      <c r="L31" s="67">
        <f>SUM(L9:L30)</f>
        <v>365216</v>
      </c>
      <c r="M31" s="50">
        <f>SUM(M9:M24)</f>
        <v>393835</v>
      </c>
      <c r="N31" s="50">
        <f>SUM(N9:N25)</f>
        <v>392215</v>
      </c>
      <c r="O31" s="49">
        <f>SUM(O9:O26)</f>
        <v>391670</v>
      </c>
      <c r="P31" s="49">
        <f>SUM(P9:P30)</f>
        <v>428305</v>
      </c>
      <c r="Q31" s="49">
        <f>SUM(Q9:Q30)</f>
        <v>377185</v>
      </c>
      <c r="R31" s="49">
        <f>SUM(R9:R30)</f>
        <v>516177</v>
      </c>
      <c r="S31" s="49">
        <f>SUM(S9:S30)</f>
        <v>486061</v>
      </c>
      <c r="T31" s="49">
        <f>SUM(T9:T30)</f>
        <v>621568</v>
      </c>
      <c r="U31" s="49">
        <f t="shared" si="0"/>
        <v>3972232</v>
      </c>
    </row>
    <row r="32" spans="1:16" ht="15.75">
      <c r="A32" s="21"/>
      <c r="B32" s="21"/>
      <c r="C32" s="21"/>
      <c r="D32" s="3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4:6" ht="15.75">
      <c r="D33" s="32" t="s">
        <v>94</v>
      </c>
      <c r="E33" s="32"/>
      <c r="F33" s="32">
        <v>252354</v>
      </c>
    </row>
    <row r="34" spans="4:6" ht="15.75">
      <c r="D34" s="32" t="s">
        <v>92</v>
      </c>
      <c r="E34" s="32"/>
      <c r="F34" s="32"/>
    </row>
    <row r="35" spans="4:5" ht="12.75">
      <c r="D35" s="2" t="s">
        <v>93</v>
      </c>
      <c r="E35" s="2"/>
    </row>
    <row r="37" ht="15.75">
      <c r="D37" s="32" t="s">
        <v>95</v>
      </c>
    </row>
    <row r="38" spans="4:6" ht="15.75">
      <c r="D38" s="32" t="s">
        <v>96</v>
      </c>
      <c r="F38" s="2" t="s">
        <v>97</v>
      </c>
    </row>
  </sheetData>
  <sheetProtection/>
  <mergeCells count="8">
    <mergeCell ref="A1:Q1"/>
    <mergeCell ref="D2:O2"/>
    <mergeCell ref="D7:E7"/>
    <mergeCell ref="D31:E31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  <col min="15" max="15" width="10.375" style="0" customWidth="1"/>
  </cols>
  <sheetData>
    <row r="1" spans="1:18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4:18" ht="18.75">
      <c r="D2" s="239" t="s">
        <v>253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1"/>
      <c r="R2" s="21"/>
    </row>
    <row r="3" spans="4:18" ht="15.75">
      <c r="D3" s="240"/>
      <c r="E3" s="241"/>
      <c r="F3" s="3" t="s">
        <v>38</v>
      </c>
      <c r="G3" s="44" t="s">
        <v>52</v>
      </c>
      <c r="H3" s="44" t="s">
        <v>39</v>
      </c>
      <c r="I3" s="45" t="s">
        <v>40</v>
      </c>
      <c r="J3" s="46" t="s">
        <v>51</v>
      </c>
      <c r="K3" s="46" t="s">
        <v>175</v>
      </c>
      <c r="L3" s="46" t="s">
        <v>41</v>
      </c>
      <c r="M3" s="151" t="s">
        <v>176</v>
      </c>
      <c r="N3" s="11"/>
      <c r="O3" s="11"/>
      <c r="P3" s="11"/>
      <c r="Q3" s="21"/>
      <c r="R3" s="21"/>
    </row>
    <row r="4" spans="4:18" ht="12.75">
      <c r="D4" s="223" t="s">
        <v>254</v>
      </c>
      <c r="E4" s="224"/>
      <c r="F4" s="40">
        <v>878278</v>
      </c>
      <c r="G4" s="40">
        <v>560294</v>
      </c>
      <c r="H4" s="40">
        <v>21452</v>
      </c>
      <c r="I4" s="40">
        <v>92585</v>
      </c>
      <c r="J4" s="40">
        <v>30560</v>
      </c>
      <c r="K4" s="40">
        <v>3855</v>
      </c>
      <c r="L4" s="40">
        <v>187090</v>
      </c>
      <c r="M4" s="152">
        <v>-17558</v>
      </c>
      <c r="N4" s="11"/>
      <c r="O4" s="11"/>
      <c r="P4" s="11"/>
      <c r="Q4" s="21"/>
      <c r="R4" s="21"/>
    </row>
    <row r="5" spans="4:16" ht="12.75">
      <c r="D5" s="242" t="s">
        <v>28</v>
      </c>
      <c r="E5" s="243"/>
      <c r="F5" s="40">
        <f>G5+H5+I5+J5+K5+L5</f>
        <v>391374</v>
      </c>
      <c r="G5" s="37">
        <v>235768</v>
      </c>
      <c r="H5" s="37">
        <v>24327</v>
      </c>
      <c r="I5" s="5">
        <v>65751</v>
      </c>
      <c r="J5" s="5">
        <v>19265</v>
      </c>
      <c r="K5" s="5">
        <v>4499</v>
      </c>
      <c r="L5" s="5">
        <v>41764</v>
      </c>
      <c r="M5" s="4">
        <v>87081</v>
      </c>
      <c r="O5" s="21"/>
      <c r="P5" s="21"/>
    </row>
    <row r="6" spans="4:16" ht="12.75">
      <c r="D6" s="223" t="s">
        <v>23</v>
      </c>
      <c r="E6" s="224"/>
      <c r="F6" s="40">
        <f>G6+H6+I6+J6+K6+L6+M6</f>
        <v>428500</v>
      </c>
      <c r="G6" s="5">
        <v>230264</v>
      </c>
      <c r="H6" s="17">
        <v>33841</v>
      </c>
      <c r="I6" s="5">
        <v>75514</v>
      </c>
      <c r="J6" s="5">
        <v>16824</v>
      </c>
      <c r="K6" s="5">
        <v>5193</v>
      </c>
      <c r="L6" s="5">
        <v>66864</v>
      </c>
      <c r="M6" s="4"/>
      <c r="O6" s="21"/>
      <c r="P6" s="21"/>
    </row>
    <row r="7" spans="4:16" ht="12.75">
      <c r="D7" s="148" t="s">
        <v>255</v>
      </c>
      <c r="E7" s="81"/>
      <c r="F7" s="4">
        <f aca="true" t="shared" si="0" ref="F7:L7">F4+F5-F6</f>
        <v>841152</v>
      </c>
      <c r="G7" s="4">
        <f t="shared" si="0"/>
        <v>565798</v>
      </c>
      <c r="H7" s="4">
        <f t="shared" si="0"/>
        <v>11938</v>
      </c>
      <c r="I7" s="4">
        <f t="shared" si="0"/>
        <v>82822</v>
      </c>
      <c r="J7" s="4">
        <f t="shared" si="0"/>
        <v>33001</v>
      </c>
      <c r="K7" s="4">
        <f t="shared" si="0"/>
        <v>3161</v>
      </c>
      <c r="L7" s="4">
        <f t="shared" si="0"/>
        <v>161990</v>
      </c>
      <c r="M7" s="4">
        <v>15994</v>
      </c>
      <c r="O7" s="21"/>
      <c r="P7" s="21"/>
    </row>
    <row r="8" spans="4:16" ht="12.75">
      <c r="D8" s="223" t="s">
        <v>256</v>
      </c>
      <c r="E8" s="224"/>
      <c r="F8" s="41">
        <v>348541</v>
      </c>
      <c r="G8" s="35"/>
      <c r="H8" s="35"/>
      <c r="I8" s="5"/>
      <c r="J8" s="5"/>
      <c r="K8" s="5"/>
      <c r="L8" s="5"/>
      <c r="M8" s="4"/>
      <c r="N8" s="21"/>
      <c r="O8" s="21"/>
      <c r="P8" s="150"/>
    </row>
    <row r="9" spans="4:18" ht="12.75">
      <c r="D9" s="223"/>
      <c r="E9" s="224"/>
      <c r="F9" s="43"/>
      <c r="G9" s="5"/>
      <c r="H9" s="5"/>
      <c r="I9" s="17"/>
      <c r="J9" s="16"/>
      <c r="K9" s="16"/>
      <c r="L9" s="4"/>
      <c r="M9" s="4"/>
      <c r="N9" s="21"/>
      <c r="O9" s="21"/>
      <c r="P9" s="150"/>
      <c r="Q9" s="21"/>
      <c r="R9" s="21"/>
    </row>
    <row r="10" spans="4:18" ht="12.75">
      <c r="D10" s="33"/>
      <c r="E10" s="33"/>
      <c r="F10" s="33"/>
      <c r="G10" s="15"/>
      <c r="H10" s="15"/>
      <c r="I10" s="34"/>
      <c r="J10" s="20"/>
      <c r="K10" s="20"/>
      <c r="M10" s="21"/>
      <c r="N10" s="21"/>
      <c r="O10" s="21"/>
      <c r="P10" s="21"/>
      <c r="Q10" s="21"/>
      <c r="R10" s="21"/>
    </row>
    <row r="11" spans="4:18" ht="20.25">
      <c r="D11" s="240" t="s">
        <v>33</v>
      </c>
      <c r="E11" s="241"/>
      <c r="F11" s="3"/>
      <c r="G11" s="3" t="s">
        <v>34</v>
      </c>
      <c r="H11" s="3" t="s">
        <v>36</v>
      </c>
      <c r="I11" s="74" t="s">
        <v>257</v>
      </c>
      <c r="J11" s="75"/>
      <c r="K11" s="75"/>
      <c r="L11" s="75"/>
      <c r="M11" s="21"/>
      <c r="N11" s="21"/>
      <c r="O11" s="21"/>
      <c r="P11" s="150"/>
      <c r="Q11" s="21"/>
      <c r="R11" s="21"/>
    </row>
    <row r="12" spans="4:16" ht="20.25">
      <c r="D12" s="3" t="s">
        <v>3</v>
      </c>
      <c r="E12" s="3" t="s">
        <v>2</v>
      </c>
      <c r="F12" s="3"/>
      <c r="G12" s="5"/>
      <c r="H12" s="5"/>
      <c r="I12" s="77"/>
      <c r="J12" s="78"/>
      <c r="K12" s="79"/>
      <c r="L12" s="79"/>
      <c r="N12" s="21"/>
      <c r="O12" s="21"/>
      <c r="P12" s="21"/>
    </row>
    <row r="13" spans="4:16" ht="12.75" customHeight="1">
      <c r="D13" s="7">
        <v>1</v>
      </c>
      <c r="E13" s="4" t="s">
        <v>42</v>
      </c>
      <c r="F13" s="4">
        <v>125519</v>
      </c>
      <c r="G13" s="25">
        <v>115400</v>
      </c>
      <c r="H13" s="26"/>
      <c r="I13" s="82"/>
      <c r="J13" s="75"/>
      <c r="K13" s="83"/>
      <c r="L13" s="83"/>
      <c r="M13" s="84"/>
      <c r="N13" s="21"/>
      <c r="O13" s="21"/>
      <c r="P13" s="21"/>
    </row>
    <row r="14" spans="4:16" ht="15.75" customHeight="1">
      <c r="D14" s="7">
        <v>2</v>
      </c>
      <c r="E14" s="4" t="s">
        <v>43</v>
      </c>
      <c r="F14" s="4">
        <v>20430</v>
      </c>
      <c r="G14" s="25">
        <v>15002</v>
      </c>
      <c r="H14" s="26"/>
      <c r="I14" s="82" t="s">
        <v>260</v>
      </c>
      <c r="J14" s="75"/>
      <c r="K14" s="83"/>
      <c r="L14" s="83"/>
      <c r="M14" s="84"/>
      <c r="N14" s="21"/>
      <c r="O14" s="21"/>
      <c r="P14" s="21"/>
    </row>
    <row r="15" spans="4:16" ht="13.5" customHeight="1">
      <c r="D15" s="7">
        <v>3</v>
      </c>
      <c r="E15" s="4" t="s">
        <v>44</v>
      </c>
      <c r="F15" s="4">
        <v>29144</v>
      </c>
      <c r="G15" s="25">
        <v>16387</v>
      </c>
      <c r="H15" s="26"/>
      <c r="I15" s="82"/>
      <c r="J15" s="78"/>
      <c r="K15" s="83"/>
      <c r="L15" s="83"/>
      <c r="M15" s="2"/>
      <c r="N15" s="15"/>
      <c r="O15" s="15"/>
      <c r="P15" s="21"/>
    </row>
    <row r="16" spans="4:16" ht="14.25" customHeight="1">
      <c r="D16" s="7">
        <v>4</v>
      </c>
      <c r="E16" s="4" t="s">
        <v>173</v>
      </c>
      <c r="F16" s="4">
        <v>30405</v>
      </c>
      <c r="G16" s="25">
        <v>20000</v>
      </c>
      <c r="H16" s="26"/>
      <c r="I16" s="82"/>
      <c r="J16" s="78"/>
      <c r="K16" s="83"/>
      <c r="L16" s="83"/>
      <c r="M16" s="2"/>
      <c r="N16" s="21"/>
      <c r="O16" s="21"/>
      <c r="P16" s="21"/>
    </row>
    <row r="17" spans="4:16" ht="15.75" customHeight="1">
      <c r="D17" s="7">
        <v>5</v>
      </c>
      <c r="E17" s="4" t="s">
        <v>46</v>
      </c>
      <c r="F17" s="4">
        <v>3892</v>
      </c>
      <c r="G17" s="25">
        <v>1500</v>
      </c>
      <c r="H17" s="26"/>
      <c r="I17" s="82" t="s">
        <v>185</v>
      </c>
      <c r="J17" s="78"/>
      <c r="K17" s="83"/>
      <c r="L17" s="83"/>
      <c r="M17" s="85"/>
      <c r="N17" s="86"/>
      <c r="O17" s="86"/>
      <c r="P17" s="21"/>
    </row>
    <row r="18" spans="4:14" ht="13.5" customHeight="1">
      <c r="D18" s="7">
        <v>6</v>
      </c>
      <c r="E18" s="4" t="s">
        <v>47</v>
      </c>
      <c r="F18" s="4">
        <v>24920</v>
      </c>
      <c r="G18" s="25">
        <v>7300</v>
      </c>
      <c r="H18" s="4"/>
      <c r="I18" s="155"/>
      <c r="J18" s="155"/>
      <c r="K18" s="155"/>
      <c r="L18" s="21"/>
      <c r="M18" s="149"/>
      <c r="N18" s="21"/>
    </row>
    <row r="19" spans="4:16" ht="12.75">
      <c r="D19" s="7">
        <v>7</v>
      </c>
      <c r="E19" s="4" t="s">
        <v>40</v>
      </c>
      <c r="F19" s="4"/>
      <c r="G19" s="25">
        <v>20000</v>
      </c>
      <c r="H19" s="26"/>
      <c r="I19" s="39"/>
      <c r="J19" s="85"/>
      <c r="K19" s="1"/>
      <c r="L19" s="21"/>
      <c r="M19" s="150"/>
      <c r="N19" s="14"/>
      <c r="O19" s="1"/>
      <c r="P19" s="21"/>
    </row>
    <row r="20" spans="4:9" ht="12.75">
      <c r="D20" s="7">
        <v>8</v>
      </c>
      <c r="E20" s="4" t="s">
        <v>48</v>
      </c>
      <c r="F20" s="4">
        <v>19879</v>
      </c>
      <c r="G20" s="4">
        <v>28450</v>
      </c>
      <c r="H20" s="26"/>
      <c r="I20" s="39"/>
    </row>
    <row r="21" spans="4:11" ht="12.75">
      <c r="D21" s="7">
        <v>9</v>
      </c>
      <c r="E21" s="4" t="s">
        <v>49</v>
      </c>
      <c r="F21" s="4">
        <v>544</v>
      </c>
      <c r="G21" s="4">
        <v>800</v>
      </c>
      <c r="H21" s="26"/>
      <c r="I21" s="39"/>
      <c r="J21" s="1"/>
      <c r="K21" s="1"/>
    </row>
    <row r="22" spans="4:16" ht="12.75">
      <c r="D22" s="7">
        <v>10</v>
      </c>
      <c r="E22" s="4" t="s">
        <v>183</v>
      </c>
      <c r="F22" s="4">
        <v>56250</v>
      </c>
      <c r="G22" s="4">
        <v>93261</v>
      </c>
      <c r="H22" s="26"/>
      <c r="J22" s="1"/>
      <c r="K22" s="1"/>
      <c r="O22" s="21"/>
      <c r="P22" s="21"/>
    </row>
    <row r="23" spans="4:13" ht="12.75">
      <c r="D23" s="47">
        <v>11</v>
      </c>
      <c r="E23" s="160" t="s">
        <v>193</v>
      </c>
      <c r="F23" s="4">
        <v>25000</v>
      </c>
      <c r="G23" s="4"/>
      <c r="H23" s="26"/>
      <c r="M23" s="21"/>
    </row>
    <row r="24" spans="4:16" ht="12.75">
      <c r="D24" s="7">
        <v>12</v>
      </c>
      <c r="E24" s="147" t="s">
        <v>35</v>
      </c>
      <c r="F24" s="48"/>
      <c r="G24" s="5"/>
      <c r="H24" s="26"/>
      <c r="J24" s="1"/>
      <c r="K24" s="1"/>
      <c r="L24" s="2" t="s">
        <v>29</v>
      </c>
      <c r="M24" s="2"/>
      <c r="N24" s="2"/>
      <c r="O24" s="21"/>
      <c r="P24" s="21"/>
    </row>
    <row r="25" spans="4:16" ht="12.75">
      <c r="D25" s="7">
        <v>13</v>
      </c>
      <c r="E25" s="4" t="s">
        <v>174</v>
      </c>
      <c r="F25" s="4">
        <v>6636</v>
      </c>
      <c r="G25" s="4"/>
      <c r="H25" s="26"/>
      <c r="O25" s="21"/>
      <c r="P25" s="21"/>
    </row>
    <row r="26" spans="4:16" ht="12.75">
      <c r="D26" s="7">
        <v>14</v>
      </c>
      <c r="E26" s="147" t="s">
        <v>67</v>
      </c>
      <c r="F26" s="48">
        <v>3922</v>
      </c>
      <c r="G26" s="4"/>
      <c r="H26" s="26"/>
      <c r="J26" s="1"/>
      <c r="K26" s="1"/>
      <c r="O26" s="21"/>
      <c r="P26" s="21"/>
    </row>
    <row r="27" spans="4:16" ht="12.75">
      <c r="D27" s="7">
        <v>15</v>
      </c>
      <c r="E27" s="38" t="s">
        <v>65</v>
      </c>
      <c r="F27" s="4"/>
      <c r="G27" s="5"/>
      <c r="H27" s="26"/>
      <c r="J27" s="1"/>
      <c r="K27" s="1"/>
      <c r="O27" s="21"/>
      <c r="P27" s="21"/>
    </row>
    <row r="28" spans="4:16" ht="12.75">
      <c r="D28" s="47">
        <v>16</v>
      </c>
      <c r="E28" s="38"/>
      <c r="F28" s="4"/>
      <c r="G28" s="4"/>
      <c r="H28" s="26"/>
      <c r="J28" s="1"/>
      <c r="K28" s="1"/>
      <c r="O28" s="21"/>
      <c r="P28" s="21"/>
    </row>
    <row r="29" spans="4:16" ht="12.75">
      <c r="D29" s="47">
        <v>17</v>
      </c>
      <c r="E29" s="153" t="s">
        <v>180</v>
      </c>
      <c r="F29" s="4"/>
      <c r="G29" s="4"/>
      <c r="H29" s="26"/>
      <c r="J29" s="1"/>
      <c r="K29" s="1"/>
      <c r="O29" s="21"/>
      <c r="P29" s="21"/>
    </row>
    <row r="30" spans="4:16" ht="12.75">
      <c r="D30" s="47">
        <v>18</v>
      </c>
      <c r="E30" s="153" t="s">
        <v>160</v>
      </c>
      <c r="F30" s="4">
        <v>2000</v>
      </c>
      <c r="G30" s="4"/>
      <c r="H30" s="26"/>
      <c r="J30" s="1"/>
      <c r="K30" s="1"/>
      <c r="O30" s="21"/>
      <c r="P30" s="21"/>
    </row>
    <row r="31" spans="4:16" ht="12.75">
      <c r="D31" s="47">
        <v>19</v>
      </c>
      <c r="E31" s="38" t="s">
        <v>184</v>
      </c>
      <c r="F31" s="4"/>
      <c r="G31" s="4"/>
      <c r="H31" s="26"/>
      <c r="J31" s="1"/>
      <c r="K31" s="1"/>
      <c r="O31" s="21"/>
      <c r="P31" s="21"/>
    </row>
    <row r="32" spans="4:16" ht="12.75">
      <c r="D32" s="223" t="s">
        <v>256</v>
      </c>
      <c r="E32" s="224"/>
      <c r="F32" s="42">
        <f>SUM(F13:F31)</f>
        <v>348541</v>
      </c>
      <c r="G32" s="5">
        <f>SUM(G13:G28)</f>
        <v>318100</v>
      </c>
      <c r="H32" s="26"/>
      <c r="M32" s="2"/>
      <c r="N32" s="2"/>
      <c r="O32" s="21"/>
      <c r="P32" s="21"/>
    </row>
    <row r="33" spans="1:17" ht="12" customHeight="1">
      <c r="A33" s="21"/>
      <c r="B33" s="21"/>
      <c r="C33" s="21"/>
      <c r="D33" s="3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4:7" ht="17.25" customHeight="1">
      <c r="D34" s="2" t="s">
        <v>259</v>
      </c>
      <c r="E34" s="2"/>
      <c r="F34" s="2"/>
      <c r="G34" s="21"/>
    </row>
    <row r="35" spans="4:7" ht="12.75" hidden="1">
      <c r="D35" t="s">
        <v>178</v>
      </c>
      <c r="F35" s="21"/>
      <c r="G35" s="21"/>
    </row>
    <row r="36" ht="20.25" customHeight="1">
      <c r="D36" s="154" t="s">
        <v>258</v>
      </c>
    </row>
    <row r="40" spans="4:6" ht="12.75">
      <c r="D40" s="154"/>
      <c r="F40" s="2"/>
    </row>
  </sheetData>
  <sheetProtection/>
  <mergeCells count="10">
    <mergeCell ref="A1:R1"/>
    <mergeCell ref="D2:P2"/>
    <mergeCell ref="D8:E8"/>
    <mergeCell ref="D11:E11"/>
    <mergeCell ref="D32:E32"/>
    <mergeCell ref="D3:E3"/>
    <mergeCell ref="D9:E9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358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289</v>
      </c>
      <c r="E4" s="224"/>
      <c r="F4" s="40">
        <f>G4+H4</f>
        <v>1280862</v>
      </c>
      <c r="G4" s="175">
        <v>1032051</v>
      </c>
      <c r="H4" s="179">
        <v>248811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421069</v>
      </c>
      <c r="G5" s="37">
        <v>358538</v>
      </c>
      <c r="H5" s="178">
        <v>62531</v>
      </c>
      <c r="I5" s="21"/>
    </row>
    <row r="6" spans="4:9" ht="12.75">
      <c r="D6" s="223" t="s">
        <v>23</v>
      </c>
      <c r="E6" s="224"/>
      <c r="F6" s="40">
        <f>G6+H6</f>
        <v>603707</v>
      </c>
      <c r="G6" s="5">
        <v>517137</v>
      </c>
      <c r="H6" s="5">
        <v>86570</v>
      </c>
      <c r="I6" s="21"/>
    </row>
    <row r="7" spans="4:9" ht="12.75">
      <c r="D7" s="148" t="s">
        <v>356</v>
      </c>
      <c r="E7" s="81"/>
      <c r="F7" s="40">
        <f>F4+F5-F6</f>
        <v>1098224</v>
      </c>
      <c r="G7" s="40">
        <f>G4+G5-G6</f>
        <v>873452</v>
      </c>
      <c r="H7" s="40">
        <f>H4+H5-H6</f>
        <v>224772</v>
      </c>
      <c r="I7" s="21"/>
    </row>
    <row r="8" spans="4:9" ht="12.75">
      <c r="D8" s="223" t="s">
        <v>357</v>
      </c>
      <c r="E8" s="224"/>
      <c r="F8" s="41">
        <v>616952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116834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26933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27127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79394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2142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22430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57214</v>
      </c>
      <c r="G18" s="25">
        <v>20000</v>
      </c>
      <c r="H18" s="21"/>
      <c r="I18" s="21"/>
    </row>
    <row r="19" spans="4:9" ht="12.75">
      <c r="D19" s="7">
        <v>8</v>
      </c>
      <c r="E19" s="4" t="s">
        <v>48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631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287</v>
      </c>
      <c r="F22" s="4"/>
      <c r="G22" s="4"/>
    </row>
    <row r="23" spans="4:9" ht="12.75">
      <c r="D23" s="7">
        <v>12</v>
      </c>
      <c r="E23" s="147" t="s">
        <v>35</v>
      </c>
      <c r="F23" s="48">
        <v>35701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168871</v>
      </c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>
        <v>450</v>
      </c>
      <c r="G27" s="4"/>
      <c r="I27" s="21"/>
    </row>
    <row r="28" spans="4:9" ht="12.75">
      <c r="D28" s="3">
        <v>17</v>
      </c>
      <c r="E28" s="147" t="s">
        <v>209</v>
      </c>
      <c r="F28" s="4">
        <v>74558</v>
      </c>
      <c r="G28" s="4"/>
      <c r="I28" s="21"/>
    </row>
    <row r="29" spans="4:9" ht="12.75">
      <c r="D29" s="167">
        <v>18</v>
      </c>
      <c r="E29" s="153" t="s">
        <v>291</v>
      </c>
      <c r="F29" s="4"/>
      <c r="G29" s="4"/>
      <c r="I29" s="21"/>
    </row>
    <row r="30" spans="4:9" ht="12.75">
      <c r="D30" s="223" t="s">
        <v>357</v>
      </c>
      <c r="E30" s="224"/>
      <c r="F30" s="42">
        <f>SUM(F12:F29)</f>
        <v>616952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2" t="s">
        <v>360</v>
      </c>
      <c r="E31" s="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359</v>
      </c>
      <c r="E33" s="32"/>
      <c r="F33" s="32"/>
    </row>
  </sheetData>
  <sheetProtection/>
  <mergeCells count="9">
    <mergeCell ref="A1:K1"/>
    <mergeCell ref="D2:I2"/>
    <mergeCell ref="D30:E30"/>
    <mergeCell ref="D8:E8"/>
    <mergeCell ref="D10:E10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E10">
      <selection activeCell="D32" sqref="D32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7" width="11.75390625" style="0" customWidth="1"/>
    <col min="8" max="8" width="13.00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530</v>
      </c>
      <c r="E2" s="239"/>
      <c r="F2" s="239"/>
      <c r="G2" s="239"/>
      <c r="H2" s="239"/>
      <c r="I2" s="239"/>
      <c r="J2" s="21"/>
      <c r="K2" s="21"/>
    </row>
    <row r="3" spans="4:11" ht="15.75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2.75">
      <c r="D4" s="223" t="s">
        <v>531</v>
      </c>
      <c r="E4" s="224"/>
      <c r="F4" s="40">
        <f>G4+H4</f>
        <v>896419</v>
      </c>
      <c r="G4" s="175">
        <v>671768</v>
      </c>
      <c r="H4" s="197">
        <v>224651</v>
      </c>
      <c r="I4" s="176"/>
      <c r="J4" s="21"/>
      <c r="K4" s="21"/>
    </row>
    <row r="5" spans="4:9" ht="13.5" customHeight="1">
      <c r="D5" s="242" t="s">
        <v>28</v>
      </c>
      <c r="E5" s="243"/>
      <c r="F5" s="40">
        <v>430256</v>
      </c>
      <c r="G5" s="196">
        <v>367394</v>
      </c>
      <c r="H5" s="23">
        <v>62862</v>
      </c>
      <c r="I5" s="198"/>
    </row>
    <row r="6" spans="4:9" ht="12.75">
      <c r="D6" s="223" t="s">
        <v>23</v>
      </c>
      <c r="E6" s="224"/>
      <c r="F6" s="40">
        <f>G6+H6</f>
        <v>474023</v>
      </c>
      <c r="G6" s="5">
        <v>358726</v>
      </c>
      <c r="H6" s="5">
        <v>115297</v>
      </c>
      <c r="I6" s="21"/>
    </row>
    <row r="7" spans="4:9" ht="12.75">
      <c r="D7" s="148" t="s">
        <v>532</v>
      </c>
      <c r="E7" s="81"/>
      <c r="F7" s="40">
        <f>F4+F5-F6</f>
        <v>852652</v>
      </c>
      <c r="G7" s="40">
        <f>G4+G5-G6</f>
        <v>680436</v>
      </c>
      <c r="H7" s="40">
        <v>172216</v>
      </c>
      <c r="I7" s="21"/>
    </row>
    <row r="8" spans="4:9" ht="12.75">
      <c r="D8" s="223" t="s">
        <v>533</v>
      </c>
      <c r="E8" s="224"/>
      <c r="F8" s="41"/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113302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15385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23907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12020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2711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10222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59280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>
        <v>20000</v>
      </c>
      <c r="G19" s="4">
        <v>28450</v>
      </c>
      <c r="I19" s="21"/>
    </row>
    <row r="20" spans="4:7" ht="12.75">
      <c r="D20" s="7">
        <v>9</v>
      </c>
      <c r="E20" s="4" t="s">
        <v>49</v>
      </c>
      <c r="F20" s="4"/>
      <c r="G20" s="4">
        <v>800</v>
      </c>
    </row>
    <row r="21" spans="4:9" ht="12.75">
      <c r="D21" s="7">
        <v>10</v>
      </c>
      <c r="E21" s="4" t="s">
        <v>65</v>
      </c>
      <c r="F21" s="4">
        <v>11889</v>
      </c>
      <c r="G21" s="4">
        <v>93261</v>
      </c>
      <c r="I21" s="21"/>
    </row>
    <row r="22" spans="4:7" ht="12.75">
      <c r="D22" s="47">
        <v>11</v>
      </c>
      <c r="E22" s="4" t="s">
        <v>537</v>
      </c>
      <c r="F22" s="4">
        <v>45257</v>
      </c>
      <c r="G22" s="4"/>
    </row>
    <row r="23" spans="4:9" ht="12.75">
      <c r="D23" s="7">
        <v>12</v>
      </c>
      <c r="E23" s="147" t="s">
        <v>35</v>
      </c>
      <c r="F23" s="48">
        <v>32488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8075</v>
      </c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/>
      <c r="G27" s="4"/>
      <c r="I27" s="21"/>
    </row>
    <row r="28" spans="4:9" ht="12.75">
      <c r="D28" s="3">
        <v>17</v>
      </c>
      <c r="E28" s="147" t="s">
        <v>209</v>
      </c>
      <c r="F28" s="4">
        <v>99800</v>
      </c>
      <c r="G28" s="4"/>
      <c r="I28" s="21"/>
    </row>
    <row r="29" spans="4:9" ht="12.75">
      <c r="D29" s="167">
        <v>18</v>
      </c>
      <c r="E29" s="153" t="s">
        <v>536</v>
      </c>
      <c r="F29" s="4">
        <v>21023</v>
      </c>
      <c r="G29" s="4"/>
      <c r="I29" s="21"/>
    </row>
    <row r="30" spans="4:9" ht="12.75">
      <c r="D30" s="3">
        <v>19</v>
      </c>
      <c r="E30" s="38" t="s">
        <v>506</v>
      </c>
      <c r="F30" s="4"/>
      <c r="G30" s="4"/>
      <c r="I30" s="21"/>
    </row>
    <row r="31" spans="4:9" ht="12.75">
      <c r="D31" s="223" t="s">
        <v>534</v>
      </c>
      <c r="E31" s="224"/>
      <c r="F31" s="42">
        <f>SUM(F12:F30)</f>
        <v>480026</v>
      </c>
      <c r="G31" s="5">
        <f>SUM(G12:G27)</f>
        <v>318100</v>
      </c>
      <c r="H31" s="2"/>
      <c r="I31" s="21"/>
    </row>
    <row r="32" spans="1:10" ht="19.5" customHeight="1">
      <c r="A32" s="21"/>
      <c r="B32" s="21"/>
      <c r="C32" s="21"/>
      <c r="D32" s="32" t="s">
        <v>538</v>
      </c>
      <c r="E32" s="32"/>
      <c r="F32" s="36"/>
      <c r="G32" s="21"/>
      <c r="H32" s="67"/>
      <c r="I32" s="21"/>
      <c r="J32" s="21"/>
    </row>
    <row r="33" spans="6:7" ht="12.75">
      <c r="F33" s="21"/>
      <c r="G33" s="21"/>
    </row>
    <row r="34" spans="4:6" ht="15.75">
      <c r="D34" s="32" t="s">
        <v>535</v>
      </c>
      <c r="E34" s="32"/>
      <c r="F34" s="32"/>
    </row>
  </sheetData>
  <sheetProtection/>
  <mergeCells count="9">
    <mergeCell ref="A1:K1"/>
    <mergeCell ref="D2:I2"/>
    <mergeCell ref="D10:E10"/>
    <mergeCell ref="D31:E31"/>
    <mergeCell ref="D8:E8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D10">
      <selection activeCell="H8" sqref="H8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7" width="11.75390625" style="0" customWidth="1"/>
    <col min="8" max="8" width="13.00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522</v>
      </c>
      <c r="E2" s="239"/>
      <c r="F2" s="239"/>
      <c r="G2" s="239"/>
      <c r="H2" s="239"/>
      <c r="I2" s="239"/>
      <c r="J2" s="21"/>
      <c r="K2" s="21"/>
    </row>
    <row r="3" spans="4:11" ht="15.75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2.75">
      <c r="D4" s="223" t="s">
        <v>523</v>
      </c>
      <c r="E4" s="224"/>
      <c r="F4" s="40">
        <f>G4++H4</f>
        <v>877111</v>
      </c>
      <c r="G4" s="175">
        <v>638143</v>
      </c>
      <c r="H4" s="197">
        <v>238968</v>
      </c>
      <c r="I4" s="176"/>
      <c r="J4" s="21"/>
      <c r="K4" s="21"/>
    </row>
    <row r="5" spans="4:9" ht="13.5" customHeight="1">
      <c r="D5" s="242" t="s">
        <v>28</v>
      </c>
      <c r="E5" s="243"/>
      <c r="F5" s="40">
        <v>426126</v>
      </c>
      <c r="G5" s="196">
        <v>367394</v>
      </c>
      <c r="H5" s="23">
        <v>58732</v>
      </c>
      <c r="I5" s="198"/>
    </row>
    <row r="6" spans="4:9" ht="12.75">
      <c r="D6" s="223" t="s">
        <v>23</v>
      </c>
      <c r="E6" s="224"/>
      <c r="F6" s="40">
        <f>G6+H6</f>
        <v>406818</v>
      </c>
      <c r="G6" s="5">
        <v>333769</v>
      </c>
      <c r="H6" s="5">
        <v>73049</v>
      </c>
      <c r="I6" s="21"/>
    </row>
    <row r="7" spans="4:9" ht="12.75">
      <c r="D7" s="148" t="s">
        <v>524</v>
      </c>
      <c r="E7" s="81"/>
      <c r="F7" s="40">
        <f>F4+F5-F6</f>
        <v>896419</v>
      </c>
      <c r="G7" s="40">
        <f>G4+G5-G6</f>
        <v>671768</v>
      </c>
      <c r="H7" s="40">
        <v>224651</v>
      </c>
      <c r="I7" s="21"/>
    </row>
    <row r="8" spans="4:9" ht="12.75">
      <c r="D8" s="223" t="s">
        <v>525</v>
      </c>
      <c r="E8" s="224"/>
      <c r="F8" s="41"/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96525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15111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23478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2306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1494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10194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>
        <v>47500</v>
      </c>
      <c r="G19" s="4">
        <v>28450</v>
      </c>
      <c r="I19" s="21"/>
    </row>
    <row r="20" spans="4:7" ht="12.75">
      <c r="D20" s="7">
        <v>9</v>
      </c>
      <c r="E20" s="4" t="s">
        <v>49</v>
      </c>
      <c r="F20" s="4"/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>
        <v>33571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/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>
        <v>2000</v>
      </c>
      <c r="G27" s="4"/>
      <c r="I27" s="21"/>
    </row>
    <row r="28" spans="4:9" ht="12.75">
      <c r="D28" s="3">
        <v>17</v>
      </c>
      <c r="E28" s="147" t="s">
        <v>209</v>
      </c>
      <c r="F28" s="4">
        <v>64775</v>
      </c>
      <c r="G28" s="4"/>
      <c r="I28" s="21"/>
    </row>
    <row r="29" spans="4:9" ht="12.75">
      <c r="D29" s="167">
        <v>18</v>
      </c>
      <c r="E29" s="153" t="s">
        <v>471</v>
      </c>
      <c r="F29" s="4">
        <v>10000</v>
      </c>
      <c r="G29" s="4"/>
      <c r="I29" s="21"/>
    </row>
    <row r="30" spans="4:9" ht="12.75">
      <c r="D30" s="3">
        <v>19</v>
      </c>
      <c r="E30" s="38" t="s">
        <v>506</v>
      </c>
      <c r="F30" s="4"/>
      <c r="G30" s="4"/>
      <c r="I30" s="21"/>
    </row>
    <row r="31" spans="4:9" ht="12.75">
      <c r="D31" s="223" t="s">
        <v>526</v>
      </c>
      <c r="E31" s="224"/>
      <c r="F31" s="42">
        <f>SUM(F12:F30)</f>
        <v>370900</v>
      </c>
      <c r="G31" s="5">
        <f>SUM(G12:G27)</f>
        <v>318100</v>
      </c>
      <c r="H31" s="2"/>
      <c r="I31" s="21"/>
    </row>
    <row r="32" spans="1:10" ht="19.5" customHeight="1">
      <c r="A32" s="21"/>
      <c r="B32" s="21"/>
      <c r="C32" s="21"/>
      <c r="D32" s="32" t="s">
        <v>528</v>
      </c>
      <c r="E32" s="32"/>
      <c r="F32" s="36"/>
      <c r="G32" s="21"/>
      <c r="H32" s="67"/>
      <c r="I32" s="21"/>
      <c r="J32" s="21"/>
    </row>
    <row r="33" spans="6:7" ht="12.75">
      <c r="F33" s="21"/>
      <c r="G33" s="21"/>
    </row>
    <row r="34" spans="4:6" ht="15.75">
      <c r="D34" s="32" t="s">
        <v>529</v>
      </c>
      <c r="E34" s="32"/>
      <c r="F34" s="32"/>
    </row>
  </sheetData>
  <sheetProtection/>
  <mergeCells count="9">
    <mergeCell ref="A1:K1"/>
    <mergeCell ref="D2:I2"/>
    <mergeCell ref="D10:E10"/>
    <mergeCell ref="D31:E31"/>
    <mergeCell ref="D8:E8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E32" sqref="E32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527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515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516</v>
      </c>
      <c r="E4" s="224"/>
      <c r="F4" s="40">
        <f>G4+H4</f>
        <v>1093971</v>
      </c>
      <c r="G4" s="175">
        <v>894567</v>
      </c>
      <c r="H4" s="179">
        <v>199404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430340</v>
      </c>
      <c r="G5" s="37">
        <v>355992</v>
      </c>
      <c r="H5" s="178">
        <v>74348</v>
      </c>
      <c r="I5" s="21"/>
    </row>
    <row r="6" spans="4:9" ht="12.75">
      <c r="D6" s="223" t="s">
        <v>23</v>
      </c>
      <c r="E6" s="224"/>
      <c r="F6" s="40">
        <f>G6+H6</f>
        <v>647200</v>
      </c>
      <c r="G6" s="5">
        <v>612416</v>
      </c>
      <c r="H6" s="5">
        <v>34784</v>
      </c>
      <c r="I6" s="21"/>
    </row>
    <row r="7" spans="4:9" ht="12.75">
      <c r="D7" s="148" t="s">
        <v>517</v>
      </c>
      <c r="E7" s="81"/>
      <c r="F7" s="40">
        <f>F4+F5-F6</f>
        <v>877111</v>
      </c>
      <c r="G7" s="40">
        <f>G4+G5-G6</f>
        <v>638143</v>
      </c>
      <c r="H7" s="40">
        <f>H4+H5-H6</f>
        <v>238968</v>
      </c>
      <c r="I7" s="21"/>
    </row>
    <row r="8" spans="4:9" ht="12.75">
      <c r="D8" s="223" t="s">
        <v>518</v>
      </c>
      <c r="E8" s="224"/>
      <c r="F8" s="41">
        <v>802959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97087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15364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23875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6893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2202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10160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/>
      <c r="G20" s="4">
        <v>800</v>
      </c>
    </row>
    <row r="21" spans="4:9" ht="12.75">
      <c r="D21" s="7">
        <v>10</v>
      </c>
      <c r="E21" s="4" t="s">
        <v>65</v>
      </c>
      <c r="F21" s="4">
        <v>5944</v>
      </c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>
        <v>32488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/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/>
      <c r="G27" s="4"/>
      <c r="I27" s="21"/>
    </row>
    <row r="28" spans="4:9" ht="12.75">
      <c r="D28" s="3">
        <v>17</v>
      </c>
      <c r="E28" s="147" t="s">
        <v>209</v>
      </c>
      <c r="F28" s="4">
        <v>520000</v>
      </c>
      <c r="G28" s="4"/>
      <c r="I28" s="21"/>
    </row>
    <row r="29" spans="4:9" ht="12.75">
      <c r="D29" s="167">
        <v>18</v>
      </c>
      <c r="E29" s="153" t="s">
        <v>471</v>
      </c>
      <c r="F29" s="4">
        <v>25000</v>
      </c>
      <c r="G29" s="4"/>
      <c r="I29" s="21"/>
    </row>
    <row r="30" spans="4:9" ht="12.75">
      <c r="D30" s="3">
        <v>19</v>
      </c>
      <c r="E30" s="38" t="s">
        <v>506</v>
      </c>
      <c r="F30" s="4"/>
      <c r="G30" s="4"/>
      <c r="I30" s="21"/>
    </row>
    <row r="31" spans="4:9" ht="12.75">
      <c r="D31" s="223" t="s">
        <v>519</v>
      </c>
      <c r="E31" s="224"/>
      <c r="F31" s="42">
        <f>SUM(F12:F30)</f>
        <v>802959</v>
      </c>
      <c r="G31" s="5">
        <f>SUM(G12:G27)</f>
        <v>318100</v>
      </c>
      <c r="H31" s="2"/>
      <c r="I31" s="21"/>
    </row>
    <row r="32" spans="1:10" ht="19.5" customHeight="1">
      <c r="A32" s="21"/>
      <c r="B32" s="21"/>
      <c r="C32" s="21"/>
      <c r="D32" s="32" t="s">
        <v>521</v>
      </c>
      <c r="E32" s="32"/>
      <c r="F32" s="36"/>
      <c r="G32" s="21"/>
      <c r="H32" s="67"/>
      <c r="I32" s="21"/>
      <c r="J32" s="21"/>
    </row>
    <row r="33" spans="6:7" ht="12.75">
      <c r="F33" s="21"/>
      <c r="G33" s="21"/>
    </row>
    <row r="34" spans="4:6" ht="15.75">
      <c r="D34" s="32" t="s">
        <v>520</v>
      </c>
      <c r="E34" s="32"/>
      <c r="F34" s="32"/>
    </row>
  </sheetData>
  <sheetProtection/>
  <mergeCells count="9">
    <mergeCell ref="A1:K1"/>
    <mergeCell ref="D2:I2"/>
    <mergeCell ref="D10:E10"/>
    <mergeCell ref="D31:E31"/>
    <mergeCell ref="D8:E8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510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511</v>
      </c>
      <c r="E4" s="224"/>
      <c r="F4" s="40">
        <f>G4+H4</f>
        <v>1211605</v>
      </c>
      <c r="G4" s="175">
        <v>903572</v>
      </c>
      <c r="H4" s="179">
        <v>308033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469474</v>
      </c>
      <c r="G5" s="37">
        <v>409751</v>
      </c>
      <c r="H5" s="178">
        <v>59723</v>
      </c>
      <c r="I5" s="21"/>
    </row>
    <row r="6" spans="4:9" ht="12.75">
      <c r="D6" s="223" t="s">
        <v>23</v>
      </c>
      <c r="E6" s="224"/>
      <c r="F6" s="40">
        <f>G6+H6</f>
        <v>587108</v>
      </c>
      <c r="G6" s="5">
        <v>418756</v>
      </c>
      <c r="H6" s="5">
        <v>168352</v>
      </c>
      <c r="I6" s="21"/>
    </row>
    <row r="7" spans="4:9" ht="12.75">
      <c r="D7" s="148" t="s">
        <v>512</v>
      </c>
      <c r="E7" s="81"/>
      <c r="F7" s="40">
        <f>F4+F5-F6</f>
        <v>1093971</v>
      </c>
      <c r="G7" s="40">
        <f>G4+G5-G6</f>
        <v>894567</v>
      </c>
      <c r="H7" s="40">
        <f>H4+H5-H6</f>
        <v>199404</v>
      </c>
      <c r="I7" s="21"/>
    </row>
    <row r="8" spans="4:9" ht="12.75">
      <c r="D8" s="223" t="s">
        <v>513</v>
      </c>
      <c r="E8" s="224"/>
      <c r="F8" s="41">
        <v>381156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101819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15215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23641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7243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4566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10488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>
        <v>6000</v>
      </c>
      <c r="G19" s="4">
        <v>28450</v>
      </c>
      <c r="I19" s="21"/>
    </row>
    <row r="20" spans="4:7" ht="12.75">
      <c r="D20" s="7">
        <v>9</v>
      </c>
      <c r="E20" s="4" t="s">
        <v>49</v>
      </c>
      <c r="F20" s="4"/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>
        <v>3150</v>
      </c>
      <c r="G22" s="4"/>
    </row>
    <row r="23" spans="4:9" ht="12.75">
      <c r="D23" s="7">
        <v>12</v>
      </c>
      <c r="E23" s="147" t="s">
        <v>35</v>
      </c>
      <c r="F23" s="48">
        <v>33571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730</v>
      </c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/>
      <c r="G27" s="4"/>
      <c r="I27" s="21"/>
    </row>
    <row r="28" spans="4:9" ht="12.75">
      <c r="D28" s="3">
        <v>17</v>
      </c>
      <c r="E28" s="147" t="s">
        <v>209</v>
      </c>
      <c r="F28" s="4">
        <v>22822</v>
      </c>
      <c r="G28" s="4"/>
      <c r="I28" s="21"/>
    </row>
    <row r="29" spans="4:9" ht="12.75">
      <c r="D29" s="167">
        <v>18</v>
      </c>
      <c r="E29" s="153" t="s">
        <v>471</v>
      </c>
      <c r="F29" s="4"/>
      <c r="G29" s="4"/>
      <c r="I29" s="21"/>
    </row>
    <row r="30" spans="4:9" ht="12.75">
      <c r="D30" s="3">
        <v>19</v>
      </c>
      <c r="E30" s="38" t="s">
        <v>506</v>
      </c>
      <c r="F30" s="4">
        <v>87965</v>
      </c>
      <c r="G30" s="4"/>
      <c r="I30" s="21"/>
    </row>
    <row r="31" spans="4:9" ht="12.75">
      <c r="D31" s="223" t="s">
        <v>514</v>
      </c>
      <c r="E31" s="224"/>
      <c r="F31" s="42">
        <f>SUM(F12:F30)</f>
        <v>381156</v>
      </c>
      <c r="G31" s="5">
        <f>SUM(G12:G27)</f>
        <v>318100</v>
      </c>
      <c r="H31" s="2"/>
      <c r="I31" s="21"/>
    </row>
    <row r="32" spans="1:10" ht="19.5" customHeight="1">
      <c r="A32" s="21"/>
      <c r="B32" s="21"/>
      <c r="C32" s="21"/>
      <c r="D32" s="32" t="s">
        <v>509</v>
      </c>
      <c r="E32" s="32"/>
      <c r="F32" s="36"/>
      <c r="G32" s="21"/>
      <c r="H32" s="67"/>
      <c r="I32" s="21"/>
      <c r="J32" s="21"/>
    </row>
    <row r="33" spans="6:7" ht="12.75">
      <c r="F33" s="21"/>
      <c r="G33" s="21"/>
    </row>
    <row r="34" spans="4:6" ht="15.75">
      <c r="D34" s="32" t="s">
        <v>508</v>
      </c>
      <c r="E34" s="32"/>
      <c r="F34" s="32"/>
    </row>
  </sheetData>
  <sheetProtection/>
  <mergeCells count="9">
    <mergeCell ref="A1:K1"/>
    <mergeCell ref="D2:I2"/>
    <mergeCell ref="D10:E10"/>
    <mergeCell ref="D31:E31"/>
    <mergeCell ref="D8:E8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D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498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501</v>
      </c>
      <c r="E4" s="224"/>
      <c r="F4" s="40">
        <f>G4+H4</f>
        <v>1261480</v>
      </c>
      <c r="G4" s="175">
        <v>936383</v>
      </c>
      <c r="H4" s="179">
        <v>325097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513393</v>
      </c>
      <c r="G5" s="37">
        <v>454661</v>
      </c>
      <c r="H5" s="178">
        <v>58732</v>
      </c>
      <c r="I5" s="21"/>
    </row>
    <row r="6" spans="4:9" ht="12.75">
      <c r="D6" s="223" t="s">
        <v>23</v>
      </c>
      <c r="E6" s="224"/>
      <c r="F6" s="40">
        <f>G6+H6</f>
        <v>563268</v>
      </c>
      <c r="G6" s="5">
        <v>487472</v>
      </c>
      <c r="H6" s="5">
        <v>75796</v>
      </c>
      <c r="I6" s="21"/>
    </row>
    <row r="7" spans="4:9" ht="12.75">
      <c r="D7" s="148" t="s">
        <v>502</v>
      </c>
      <c r="E7" s="81"/>
      <c r="F7" s="40">
        <f>F4+F5-F6</f>
        <v>1211605</v>
      </c>
      <c r="G7" s="40">
        <f>G4+G5-G6</f>
        <v>903572</v>
      </c>
      <c r="H7" s="40">
        <f>H4+H5-H6</f>
        <v>308033</v>
      </c>
      <c r="I7" s="21"/>
    </row>
    <row r="8" spans="4:9" ht="12.75">
      <c r="D8" s="223" t="s">
        <v>503</v>
      </c>
      <c r="E8" s="224"/>
      <c r="F8" s="41">
        <v>696196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99747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14905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23160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8321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1952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10549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2078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>
        <v>40285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13250</v>
      </c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>
        <v>3950</v>
      </c>
      <c r="G27" s="4"/>
      <c r="I27" s="21"/>
    </row>
    <row r="28" spans="4:9" ht="12.75">
      <c r="D28" s="3">
        <v>17</v>
      </c>
      <c r="E28" s="147" t="s">
        <v>209</v>
      </c>
      <c r="F28" s="4">
        <v>241053</v>
      </c>
      <c r="G28" s="4"/>
      <c r="I28" s="21"/>
    </row>
    <row r="29" spans="4:9" ht="12.75">
      <c r="D29" s="167">
        <v>18</v>
      </c>
      <c r="E29" s="153" t="s">
        <v>471</v>
      </c>
      <c r="F29" s="4">
        <v>13000</v>
      </c>
      <c r="G29" s="4"/>
      <c r="I29" s="21"/>
    </row>
    <row r="30" spans="4:9" ht="12.75">
      <c r="D30" s="3">
        <v>19</v>
      </c>
      <c r="E30" s="38" t="s">
        <v>506</v>
      </c>
      <c r="F30" s="4">
        <v>160000</v>
      </c>
      <c r="G30" s="4"/>
      <c r="I30" s="21"/>
    </row>
    <row r="31" spans="4:9" ht="12.75">
      <c r="D31" s="223" t="s">
        <v>504</v>
      </c>
      <c r="E31" s="224"/>
      <c r="F31" s="42">
        <f>SUM(F12:F30)</f>
        <v>696196</v>
      </c>
      <c r="G31" s="5">
        <f>SUM(G12:G27)</f>
        <v>318100</v>
      </c>
      <c r="H31" s="2"/>
      <c r="I31" s="21"/>
    </row>
    <row r="32" spans="1:10" ht="19.5" customHeight="1">
      <c r="A32" s="21"/>
      <c r="B32" s="21"/>
      <c r="C32" s="21"/>
      <c r="D32" s="32" t="s">
        <v>507</v>
      </c>
      <c r="E32" s="32"/>
      <c r="F32" s="36"/>
      <c r="G32" s="21"/>
      <c r="H32" s="67"/>
      <c r="I32" s="21"/>
      <c r="J32" s="21"/>
    </row>
    <row r="33" spans="6:7" ht="12.75">
      <c r="F33" s="21"/>
      <c r="G33" s="21"/>
    </row>
    <row r="34" spans="4:6" ht="15.75">
      <c r="D34" s="32" t="s">
        <v>505</v>
      </c>
      <c r="E34" s="32"/>
      <c r="F34" s="32"/>
    </row>
  </sheetData>
  <sheetProtection/>
  <mergeCells count="9">
    <mergeCell ref="A1:K1"/>
    <mergeCell ref="D2:I2"/>
    <mergeCell ref="D10:E10"/>
    <mergeCell ref="D31:E31"/>
    <mergeCell ref="D8:E8"/>
    <mergeCell ref="D5:E5"/>
    <mergeCell ref="D6:E6"/>
    <mergeCell ref="D3:E3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496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499</v>
      </c>
      <c r="E4" s="224"/>
      <c r="F4" s="40">
        <f>G4+H4</f>
        <v>1229417</v>
      </c>
      <c r="G4" s="175">
        <v>958291</v>
      </c>
      <c r="H4" s="179">
        <v>271126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541602</v>
      </c>
      <c r="G5" s="37">
        <v>479271</v>
      </c>
      <c r="H5" s="178">
        <v>62331</v>
      </c>
      <c r="I5" s="21"/>
    </row>
    <row r="6" spans="4:9" ht="12.75">
      <c r="D6" s="223" t="s">
        <v>23</v>
      </c>
      <c r="E6" s="224"/>
      <c r="F6" s="40">
        <f>G6+H6</f>
        <v>509539</v>
      </c>
      <c r="G6" s="5">
        <v>501179</v>
      </c>
      <c r="H6" s="5">
        <v>8360</v>
      </c>
      <c r="I6" s="21"/>
    </row>
    <row r="7" spans="4:9" ht="12.75">
      <c r="D7" s="148" t="s">
        <v>500</v>
      </c>
      <c r="E7" s="81"/>
      <c r="F7" s="40">
        <f>F4+F5-F6</f>
        <v>1261480</v>
      </c>
      <c r="G7" s="40">
        <f>G4+G5-G6</f>
        <v>936383</v>
      </c>
      <c r="H7" s="40">
        <f>H4+H5-H6</f>
        <v>325097</v>
      </c>
      <c r="I7" s="21"/>
    </row>
    <row r="8" spans="4:9" ht="12.75">
      <c r="D8" s="223" t="s">
        <v>493</v>
      </c>
      <c r="E8" s="224"/>
      <c r="F8" s="41">
        <v>405127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101511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15168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23569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9394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4470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11700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>
        <v>1000</v>
      </c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446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>
        <v>35702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1350</v>
      </c>
      <c r="G24" s="4"/>
      <c r="I24" s="21"/>
    </row>
    <row r="25" spans="4:9" ht="12.75">
      <c r="D25" s="7">
        <v>14</v>
      </c>
      <c r="E25" s="147" t="s">
        <v>67</v>
      </c>
      <c r="F25" s="48">
        <v>4668</v>
      </c>
      <c r="G25" s="4"/>
      <c r="I25" s="21"/>
    </row>
    <row r="26" spans="4:9" ht="12.75">
      <c r="D26" s="7">
        <v>15</v>
      </c>
      <c r="E26" s="38" t="s">
        <v>91</v>
      </c>
      <c r="F26" s="4">
        <v>15500</v>
      </c>
      <c r="G26" s="5"/>
      <c r="I26" s="21"/>
    </row>
    <row r="27" spans="4:9" ht="12.75">
      <c r="D27" s="3">
        <v>16</v>
      </c>
      <c r="E27" s="38" t="s">
        <v>351</v>
      </c>
      <c r="F27" s="4">
        <v>13500</v>
      </c>
      <c r="G27" s="4"/>
      <c r="I27" s="21"/>
    </row>
    <row r="28" spans="4:9" ht="12.75">
      <c r="D28" s="3">
        <v>17</v>
      </c>
      <c r="E28" s="147" t="s">
        <v>209</v>
      </c>
      <c r="F28" s="4">
        <v>81870</v>
      </c>
      <c r="G28" s="4"/>
      <c r="I28" s="21"/>
    </row>
    <row r="29" spans="4:9" ht="12.75">
      <c r="D29" s="167">
        <v>18</v>
      </c>
      <c r="E29" s="153" t="s">
        <v>471</v>
      </c>
      <c r="F29" s="4">
        <v>26000</v>
      </c>
      <c r="G29" s="4"/>
      <c r="I29" s="21"/>
    </row>
    <row r="30" spans="4:9" ht="12.75">
      <c r="D30" s="223" t="s">
        <v>494</v>
      </c>
      <c r="E30" s="224"/>
      <c r="F30" s="42">
        <f>SUM(F12:F29)</f>
        <v>405127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32" t="s">
        <v>497</v>
      </c>
      <c r="E31" s="3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495</v>
      </c>
      <c r="E33" s="32"/>
      <c r="F33" s="32"/>
    </row>
  </sheetData>
  <sheetProtection/>
  <mergeCells count="9">
    <mergeCell ref="A1:K1"/>
    <mergeCell ref="D2:I2"/>
    <mergeCell ref="D10:E10"/>
    <mergeCell ref="D30:E30"/>
    <mergeCell ref="D8:E8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D1">
      <selection activeCell="J31" sqref="J31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0.125" style="0" customWidth="1"/>
    <col min="5" max="5" width="42.875" style="0" customWidth="1"/>
    <col min="6" max="7" width="15.25390625" style="0" customWidth="1"/>
    <col min="8" max="8" width="0.6171875" style="0" customWidth="1"/>
    <col min="9" max="9" width="0.2421875" style="0" hidden="1" customWidth="1"/>
    <col min="10" max="10" width="38.875" style="0" customWidth="1"/>
    <col min="11" max="11" width="28.125" style="0" customWidth="1"/>
    <col min="12" max="12" width="12.00390625" style="0" customWidth="1"/>
    <col min="13" max="13" width="55.875" style="0" customWidth="1"/>
    <col min="14" max="14" width="14.375" style="0" customWidth="1"/>
    <col min="15" max="15" width="11.875" style="0" customWidth="1"/>
    <col min="16" max="16" width="11.75390625" style="0" customWidth="1"/>
    <col min="17" max="17" width="12.125" style="0" customWidth="1"/>
    <col min="18" max="18" width="14.875" style="0" customWidth="1"/>
  </cols>
  <sheetData>
    <row r="1" spans="1:14" ht="22.5">
      <c r="A1" s="214" t="s">
        <v>554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25.5">
      <c r="A2" s="69"/>
      <c r="B2" s="69"/>
      <c r="C2" s="69"/>
      <c r="D2" s="215" t="s">
        <v>555</v>
      </c>
      <c r="E2" s="215"/>
      <c r="F2" s="215"/>
      <c r="G2" s="215"/>
      <c r="H2" s="215"/>
      <c r="I2" s="215"/>
      <c r="J2" s="215"/>
      <c r="K2" s="215"/>
      <c r="L2" s="215"/>
      <c r="M2" s="71"/>
      <c r="N2" s="71"/>
    </row>
    <row r="3" spans="1:14" ht="26.25">
      <c r="A3" s="69"/>
      <c r="B3" s="69"/>
      <c r="C3" s="69"/>
      <c r="D3" s="138" t="s">
        <v>539</v>
      </c>
      <c r="E3" s="138"/>
      <c r="F3" s="138" t="s">
        <v>370</v>
      </c>
      <c r="G3" s="166"/>
      <c r="H3" s="166"/>
      <c r="I3" s="69"/>
      <c r="L3" s="70"/>
      <c r="M3" s="71"/>
      <c r="N3" s="71"/>
    </row>
    <row r="4" spans="1:14" ht="22.5" customHeight="1">
      <c r="A4" s="69"/>
      <c r="B4" s="69"/>
      <c r="C4" s="69"/>
      <c r="D4" s="138" t="s">
        <v>540</v>
      </c>
      <c r="E4" s="138"/>
      <c r="F4" s="138" t="s">
        <v>542</v>
      </c>
      <c r="G4" s="166"/>
      <c r="H4" s="166"/>
      <c r="I4" s="69"/>
      <c r="J4" s="133"/>
      <c r="K4" s="70"/>
      <c r="L4" s="70"/>
      <c r="M4" s="71"/>
      <c r="N4" s="71"/>
    </row>
    <row r="5" spans="1:14" ht="23.25" customHeight="1">
      <c r="A5" s="69"/>
      <c r="B5" s="69"/>
      <c r="C5" s="69"/>
      <c r="D5" s="138" t="s">
        <v>541</v>
      </c>
      <c r="E5" s="138"/>
      <c r="F5" s="138" t="s">
        <v>543</v>
      </c>
      <c r="G5" s="166"/>
      <c r="H5" s="166"/>
      <c r="I5" s="69"/>
      <c r="J5" s="133"/>
      <c r="K5" s="70"/>
      <c r="L5" s="70"/>
      <c r="M5" s="71"/>
      <c r="N5" s="140"/>
    </row>
    <row r="6" spans="1:14" ht="22.5" customHeight="1">
      <c r="A6" s="69"/>
      <c r="B6" s="69"/>
      <c r="C6" s="69"/>
      <c r="D6" s="138" t="s">
        <v>545</v>
      </c>
      <c r="E6" s="138"/>
      <c r="F6" s="138" t="s">
        <v>544</v>
      </c>
      <c r="G6" s="166"/>
      <c r="H6" s="166"/>
      <c r="I6" s="123"/>
      <c r="J6" s="133"/>
      <c r="K6" s="70"/>
      <c r="L6" s="70"/>
      <c r="M6" s="71"/>
      <c r="N6" s="71"/>
    </row>
    <row r="7" spans="1:14" ht="21.75" customHeight="1">
      <c r="A7" s="69"/>
      <c r="B7" s="69"/>
      <c r="C7" s="69"/>
      <c r="D7" s="51" t="s">
        <v>3</v>
      </c>
      <c r="E7" s="216" t="s">
        <v>546</v>
      </c>
      <c r="F7" s="217"/>
      <c r="G7" s="56" t="s">
        <v>414</v>
      </c>
      <c r="L7" s="70"/>
      <c r="M7" s="71"/>
      <c r="N7" s="71"/>
    </row>
    <row r="8" spans="1:9" ht="20.25" customHeight="1">
      <c r="A8" s="69"/>
      <c r="B8" s="69"/>
      <c r="C8" s="69"/>
      <c r="D8" s="51">
        <v>1</v>
      </c>
      <c r="E8" s="56" t="s">
        <v>42</v>
      </c>
      <c r="F8" s="56">
        <v>1290810</v>
      </c>
      <c r="G8" s="181">
        <v>1574400</v>
      </c>
      <c r="H8" s="162"/>
      <c r="I8" s="129" t="s">
        <v>211</v>
      </c>
    </row>
    <row r="9" spans="1:9" ht="18.75" customHeight="1">
      <c r="A9" s="49"/>
      <c r="B9" s="49"/>
      <c r="C9" s="49"/>
      <c r="D9" s="51">
        <v>2</v>
      </c>
      <c r="E9" s="56" t="s">
        <v>43</v>
      </c>
      <c r="F9" s="56">
        <v>193926</v>
      </c>
      <c r="G9" s="181">
        <v>208052</v>
      </c>
      <c r="H9" s="32"/>
      <c r="I9" s="140" t="s">
        <v>212</v>
      </c>
    </row>
    <row r="10" spans="1:9" ht="17.25" customHeight="1">
      <c r="A10" s="49"/>
      <c r="B10" s="49"/>
      <c r="C10" s="49"/>
      <c r="D10" s="51">
        <v>3</v>
      </c>
      <c r="E10" s="56" t="s">
        <v>44</v>
      </c>
      <c r="F10" s="56">
        <v>301330</v>
      </c>
      <c r="G10" s="181">
        <v>322880</v>
      </c>
      <c r="H10" s="32"/>
      <c r="I10" s="140" t="s">
        <v>214</v>
      </c>
    </row>
    <row r="11" spans="1:9" ht="23.25" customHeight="1" hidden="1">
      <c r="A11" s="49"/>
      <c r="B11" s="49"/>
      <c r="C11" s="49"/>
      <c r="D11" s="51"/>
      <c r="E11" s="56"/>
      <c r="F11" s="56"/>
      <c r="G11" s="181"/>
      <c r="H11" s="32"/>
      <c r="I11" s="140" t="s">
        <v>139</v>
      </c>
    </row>
    <row r="12" spans="1:9" ht="21" customHeight="1">
      <c r="A12" s="49"/>
      <c r="B12" s="49"/>
      <c r="C12" s="49"/>
      <c r="D12" s="51">
        <v>4</v>
      </c>
      <c r="E12" s="56" t="s">
        <v>416</v>
      </c>
      <c r="F12" s="56">
        <v>218911</v>
      </c>
      <c r="G12" s="181">
        <v>252000</v>
      </c>
      <c r="H12" s="32"/>
      <c r="I12" s="140"/>
    </row>
    <row r="13" spans="1:9" ht="18.75" customHeight="1">
      <c r="A13" s="49"/>
      <c r="B13" s="49"/>
      <c r="C13" s="49"/>
      <c r="D13" s="51">
        <v>5</v>
      </c>
      <c r="E13" s="56" t="s">
        <v>46</v>
      </c>
      <c r="F13" s="56">
        <v>34161</v>
      </c>
      <c r="G13" s="181">
        <v>36000</v>
      </c>
      <c r="H13" s="32"/>
      <c r="I13" s="140" t="s">
        <v>218</v>
      </c>
    </row>
    <row r="14" spans="1:9" ht="21" customHeight="1">
      <c r="A14" s="49"/>
      <c r="B14" s="49"/>
      <c r="C14" s="49"/>
      <c r="D14" s="51">
        <v>6</v>
      </c>
      <c r="E14" s="56" t="s">
        <v>371</v>
      </c>
      <c r="F14" s="56">
        <v>159396</v>
      </c>
      <c r="G14" s="181">
        <v>249600</v>
      </c>
      <c r="H14" s="32"/>
      <c r="I14" s="140" t="s">
        <v>221</v>
      </c>
    </row>
    <row r="15" spans="1:9" ht="20.25" customHeight="1">
      <c r="A15" s="49"/>
      <c r="B15" s="49"/>
      <c r="C15" s="49"/>
      <c r="D15" s="51">
        <v>7</v>
      </c>
      <c r="E15" s="56" t="s">
        <v>40</v>
      </c>
      <c r="F15" s="56">
        <v>706417</v>
      </c>
      <c r="G15" s="181">
        <v>686568</v>
      </c>
      <c r="H15" s="32"/>
      <c r="I15" s="140" t="s">
        <v>224</v>
      </c>
    </row>
    <row r="16" spans="1:9" ht="21" customHeight="1">
      <c r="A16" s="49"/>
      <c r="B16" s="49"/>
      <c r="C16" s="49"/>
      <c r="D16" s="51">
        <v>8</v>
      </c>
      <c r="E16" s="56" t="s">
        <v>372</v>
      </c>
      <c r="F16" s="56">
        <v>247965</v>
      </c>
      <c r="G16" s="181"/>
      <c r="H16" s="97"/>
      <c r="I16" s="140" t="s">
        <v>227</v>
      </c>
    </row>
    <row r="17" spans="1:9" ht="18" customHeight="1">
      <c r="A17" s="49"/>
      <c r="B17" s="49"/>
      <c r="C17" s="49"/>
      <c r="D17" s="51">
        <v>9</v>
      </c>
      <c r="E17" s="56" t="s">
        <v>49</v>
      </c>
      <c r="F17" s="56">
        <v>4878</v>
      </c>
      <c r="G17" s="181">
        <v>12000</v>
      </c>
      <c r="H17" s="32"/>
      <c r="I17" s="140" t="s">
        <v>230</v>
      </c>
    </row>
    <row r="18" spans="1:9" ht="20.25" customHeight="1">
      <c r="A18" s="49"/>
      <c r="B18" s="49"/>
      <c r="C18" s="49"/>
      <c r="D18" s="51">
        <v>10</v>
      </c>
      <c r="E18" s="56" t="s">
        <v>286</v>
      </c>
      <c r="F18" s="56">
        <v>82500</v>
      </c>
      <c r="G18" s="181">
        <v>60000</v>
      </c>
      <c r="H18" s="97"/>
      <c r="I18" s="140" t="s">
        <v>233</v>
      </c>
    </row>
    <row r="19" spans="1:14" ht="21" customHeight="1">
      <c r="A19" s="49"/>
      <c r="B19" s="49"/>
      <c r="C19" s="49"/>
      <c r="D19" s="51">
        <v>11</v>
      </c>
      <c r="E19" s="56" t="s">
        <v>374</v>
      </c>
      <c r="F19" s="56">
        <v>45257</v>
      </c>
      <c r="G19" s="181"/>
      <c r="H19" s="162"/>
      <c r="I19" s="129" t="s">
        <v>236</v>
      </c>
      <c r="J19" s="210"/>
      <c r="K19" s="210"/>
      <c r="L19" s="210"/>
      <c r="M19" s="140"/>
      <c r="N19" s="97"/>
    </row>
    <row r="20" spans="1:14" ht="20.25" customHeight="1">
      <c r="A20" s="49"/>
      <c r="B20" s="49"/>
      <c r="C20" s="49"/>
      <c r="D20" s="51">
        <v>12</v>
      </c>
      <c r="E20" s="134" t="s">
        <v>120</v>
      </c>
      <c r="F20" s="56">
        <v>424689</v>
      </c>
      <c r="G20" s="181">
        <v>341724</v>
      </c>
      <c r="H20" s="97"/>
      <c r="J20" s="140"/>
      <c r="K20" s="140"/>
      <c r="L20" s="131"/>
      <c r="M20" s="140"/>
      <c r="N20" s="97"/>
    </row>
    <row r="21" spans="1:14" ht="19.5" customHeight="1">
      <c r="A21" s="49"/>
      <c r="B21" s="49"/>
      <c r="C21" s="49"/>
      <c r="D21" s="51">
        <v>13</v>
      </c>
      <c r="E21" s="134" t="s">
        <v>205</v>
      </c>
      <c r="F21" s="56">
        <v>53405</v>
      </c>
      <c r="G21" s="181">
        <v>210000</v>
      </c>
      <c r="H21" s="162"/>
      <c r="I21" s="129"/>
      <c r="L21" s="67"/>
      <c r="N21" s="97"/>
    </row>
    <row r="22" spans="1:9" ht="21" customHeight="1">
      <c r="A22" s="49"/>
      <c r="B22" s="49"/>
      <c r="C22" s="49"/>
      <c r="D22" s="51">
        <v>14</v>
      </c>
      <c r="E22" s="135" t="s">
        <v>207</v>
      </c>
      <c r="F22" s="56">
        <v>56006</v>
      </c>
      <c r="G22" s="181">
        <v>47064</v>
      </c>
      <c r="H22" s="32"/>
      <c r="I22" s="67"/>
    </row>
    <row r="23" spans="1:12" ht="23.25" customHeight="1">
      <c r="A23" s="49"/>
      <c r="B23" s="49"/>
      <c r="C23" s="49"/>
      <c r="D23" s="51">
        <v>15</v>
      </c>
      <c r="E23" s="135" t="s">
        <v>65</v>
      </c>
      <c r="F23" s="56">
        <v>30153</v>
      </c>
      <c r="G23" s="181">
        <v>36000</v>
      </c>
      <c r="H23" s="32"/>
      <c r="I23" s="67"/>
      <c r="J23" s="32"/>
      <c r="K23" s="32"/>
      <c r="L23" s="140"/>
    </row>
    <row r="24" spans="1:11" ht="17.25" customHeight="1">
      <c r="A24" s="49"/>
      <c r="B24" s="49"/>
      <c r="C24" s="49"/>
      <c r="D24" s="51">
        <v>16</v>
      </c>
      <c r="E24" s="161" t="s">
        <v>305</v>
      </c>
      <c r="F24" s="56">
        <v>106083</v>
      </c>
      <c r="G24" s="181"/>
      <c r="H24" s="97"/>
      <c r="J24" s="32"/>
      <c r="K24" s="32"/>
    </row>
    <row r="25" spans="1:9" ht="27.75" customHeight="1">
      <c r="A25" s="49"/>
      <c r="B25" s="49"/>
      <c r="C25" s="49"/>
      <c r="D25" s="51">
        <v>17</v>
      </c>
      <c r="E25" s="135" t="s">
        <v>179</v>
      </c>
      <c r="F25" s="56">
        <v>12600</v>
      </c>
      <c r="G25" s="181">
        <v>16251</v>
      </c>
      <c r="H25" s="32"/>
      <c r="I25" s="67" t="s">
        <v>240</v>
      </c>
    </row>
    <row r="26" spans="1:11" ht="22.5" customHeight="1">
      <c r="A26" s="49"/>
      <c r="B26" s="49"/>
      <c r="C26" s="49"/>
      <c r="D26" s="51">
        <v>18</v>
      </c>
      <c r="E26" s="135" t="s">
        <v>551</v>
      </c>
      <c r="F26" s="56">
        <v>18400</v>
      </c>
      <c r="G26" s="181"/>
      <c r="H26" s="32"/>
      <c r="I26" s="67" t="s">
        <v>241</v>
      </c>
      <c r="J26" s="32"/>
      <c r="K26" s="32"/>
    </row>
    <row r="27" spans="1:9" ht="22.5" customHeight="1">
      <c r="A27" s="49"/>
      <c r="B27" s="49"/>
      <c r="C27" s="49"/>
      <c r="D27" s="51">
        <v>19</v>
      </c>
      <c r="E27" s="135" t="s">
        <v>418</v>
      </c>
      <c r="F27" s="56">
        <v>48730</v>
      </c>
      <c r="G27" s="181">
        <v>55080</v>
      </c>
      <c r="H27" s="32"/>
      <c r="I27" s="67"/>
    </row>
    <row r="28" spans="1:15" ht="18.75" customHeight="1">
      <c r="A28" s="49"/>
      <c r="B28" s="49"/>
      <c r="C28" s="49"/>
      <c r="D28" s="51">
        <v>20</v>
      </c>
      <c r="E28" s="56" t="s">
        <v>419</v>
      </c>
      <c r="F28" s="56">
        <v>77625</v>
      </c>
      <c r="G28" s="181"/>
      <c r="H28" s="32"/>
      <c r="I28" s="67"/>
      <c r="J28" s="67"/>
      <c r="K28" s="172"/>
      <c r="L28" s="172"/>
      <c r="M28" s="32"/>
      <c r="N28" s="32"/>
      <c r="O28" s="32"/>
    </row>
    <row r="29" spans="1:11" ht="20.25" customHeight="1">
      <c r="A29" s="49"/>
      <c r="B29" s="49"/>
      <c r="C29" s="49"/>
      <c r="D29" s="51">
        <v>21</v>
      </c>
      <c r="E29" s="174" t="s">
        <v>420</v>
      </c>
      <c r="F29" s="56">
        <v>1409717</v>
      </c>
      <c r="G29" s="181">
        <v>900000</v>
      </c>
      <c r="H29" s="32"/>
      <c r="I29" s="67" t="s">
        <v>246</v>
      </c>
      <c r="J29" s="210"/>
      <c r="K29" s="210"/>
    </row>
    <row r="30" spans="1:15" ht="20.25">
      <c r="A30" s="49"/>
      <c r="B30" s="49"/>
      <c r="C30" s="49"/>
      <c r="D30" s="208" t="s">
        <v>552</v>
      </c>
      <c r="E30" s="209"/>
      <c r="F30" s="56">
        <f>SUM(F8:F29)</f>
        <v>5522959</v>
      </c>
      <c r="G30" s="181">
        <f>SUM(G8:G29)</f>
        <v>5007619</v>
      </c>
      <c r="H30" s="32"/>
      <c r="I30" s="67"/>
      <c r="L30" s="67"/>
      <c r="M30" s="32"/>
      <c r="N30" s="32"/>
      <c r="O30" s="32"/>
    </row>
    <row r="31" spans="1:14" ht="20.25">
      <c r="A31" s="49"/>
      <c r="B31" s="49"/>
      <c r="C31" s="49"/>
      <c r="D31" s="145" t="s">
        <v>553</v>
      </c>
      <c r="E31" s="50"/>
      <c r="F31" s="50"/>
      <c r="G31" s="21"/>
      <c r="H31" s="36"/>
      <c r="I31" s="145"/>
      <c r="N31" s="97"/>
    </row>
    <row r="32" spans="1:14" ht="33" customHeight="1">
      <c r="A32" s="49"/>
      <c r="B32" s="49"/>
      <c r="C32" s="49"/>
      <c r="D32" s="123"/>
      <c r="E32" s="188" t="s">
        <v>433</v>
      </c>
      <c r="F32" s="182"/>
      <c r="G32" s="182"/>
      <c r="H32" s="189"/>
      <c r="I32" s="125" t="s">
        <v>239</v>
      </c>
      <c r="J32" s="210"/>
      <c r="K32" s="210"/>
      <c r="L32" s="211" t="s">
        <v>309</v>
      </c>
      <c r="M32" s="212"/>
      <c r="N32" s="213"/>
    </row>
    <row r="33" spans="1:14" ht="15" customHeight="1">
      <c r="A33" s="49"/>
      <c r="B33" s="49"/>
      <c r="C33" s="49"/>
      <c r="F33" s="129"/>
      <c r="G33" s="130"/>
      <c r="H33" s="130"/>
      <c r="I33" s="130"/>
      <c r="J33" s="139"/>
      <c r="K33" s="96"/>
      <c r="L33" s="56" t="s">
        <v>422</v>
      </c>
      <c r="M33" s="56"/>
      <c r="N33" s="56" t="s">
        <v>405</v>
      </c>
    </row>
    <row r="41" spans="10:13" ht="23.25">
      <c r="J41" s="140"/>
      <c r="K41" s="131"/>
      <c r="L41" s="218"/>
      <c r="M41" s="218"/>
    </row>
    <row r="42" spans="10:13" ht="23.25">
      <c r="J42" s="140"/>
      <c r="K42" s="140"/>
      <c r="L42" s="130"/>
      <c r="M42" s="141"/>
    </row>
    <row r="43" spans="10:13" ht="23.25">
      <c r="J43" s="140"/>
      <c r="K43" s="140"/>
      <c r="L43" s="130"/>
      <c r="M43" s="141"/>
    </row>
    <row r="44" spans="10:13" ht="23.25">
      <c r="J44" s="140"/>
      <c r="K44" s="140"/>
      <c r="L44" s="131"/>
      <c r="M44" s="140"/>
    </row>
    <row r="45" spans="10:13" ht="23.25">
      <c r="J45" s="140"/>
      <c r="K45" s="140"/>
      <c r="L45" s="131"/>
      <c r="M45" s="140"/>
    </row>
    <row r="46" spans="10:13" ht="23.25">
      <c r="J46" s="140"/>
      <c r="K46" s="140"/>
      <c r="L46" s="131"/>
      <c r="M46" s="140"/>
    </row>
    <row r="47" spans="10:13" ht="23.25">
      <c r="J47" s="140"/>
      <c r="K47" s="140"/>
      <c r="L47" s="131"/>
      <c r="M47" s="140"/>
    </row>
    <row r="48" spans="10:13" ht="23.25">
      <c r="J48" s="140"/>
      <c r="K48" s="140"/>
      <c r="L48" s="140"/>
      <c r="M48" s="130"/>
    </row>
    <row r="49" spans="10:13" ht="23.25">
      <c r="J49" s="140"/>
      <c r="K49" s="140"/>
      <c r="L49" s="131"/>
      <c r="M49" s="140"/>
    </row>
    <row r="50" spans="10:13" ht="23.25">
      <c r="J50" s="129"/>
      <c r="K50" s="129"/>
      <c r="L50" s="180"/>
      <c r="M50" s="180"/>
    </row>
  </sheetData>
  <sheetProtection/>
  <mergeCells count="10">
    <mergeCell ref="A1:N1"/>
    <mergeCell ref="D2:L2"/>
    <mergeCell ref="E7:F7"/>
    <mergeCell ref="D30:E30"/>
    <mergeCell ref="L41:M41"/>
    <mergeCell ref="J29:K29"/>
    <mergeCell ref="J19:L19"/>
    <mergeCell ref="L32:N32"/>
    <mergeCell ref="J32:K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465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466</v>
      </c>
      <c r="E4" s="224"/>
      <c r="F4" s="40">
        <f>G4+H4</f>
        <v>1197818</v>
      </c>
      <c r="G4" s="175">
        <v>917199</v>
      </c>
      <c r="H4" s="179">
        <v>280619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418441</v>
      </c>
      <c r="G5" s="37">
        <v>355886</v>
      </c>
      <c r="H5" s="178">
        <v>62555</v>
      </c>
      <c r="I5" s="21"/>
    </row>
    <row r="6" spans="4:9" ht="12.75">
      <c r="D6" s="223" t="s">
        <v>23</v>
      </c>
      <c r="E6" s="224"/>
      <c r="F6" s="40">
        <f>G6+H6</f>
        <v>386842</v>
      </c>
      <c r="G6" s="5">
        <v>314794</v>
      </c>
      <c r="H6" s="5">
        <v>72048</v>
      </c>
      <c r="I6" s="21"/>
    </row>
    <row r="7" spans="4:9" ht="12.75">
      <c r="D7" s="148" t="s">
        <v>467</v>
      </c>
      <c r="E7" s="81"/>
      <c r="F7" s="40">
        <f>F4+F5-F6</f>
        <v>1229417</v>
      </c>
      <c r="G7" s="40">
        <f>G4+G5-G6</f>
        <v>958291</v>
      </c>
      <c r="H7" s="40">
        <f>H4+H5-H6</f>
        <v>271126</v>
      </c>
      <c r="I7" s="21"/>
    </row>
    <row r="8" spans="4:9" ht="12.75">
      <c r="D8" s="223" t="s">
        <v>468</v>
      </c>
      <c r="E8" s="224"/>
      <c r="F8" s="41">
        <v>421714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112860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16866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26204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4976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2542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11829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>
        <v>2000</v>
      </c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399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>
        <v>36890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/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>
        <v>22620</v>
      </c>
      <c r="G27" s="4"/>
      <c r="I27" s="21"/>
    </row>
    <row r="28" spans="4:9" ht="12.75">
      <c r="D28" s="3">
        <v>17</v>
      </c>
      <c r="E28" s="147" t="s">
        <v>209</v>
      </c>
      <c r="F28" s="4">
        <v>109522</v>
      </c>
      <c r="G28" s="4"/>
      <c r="I28" s="21"/>
    </row>
    <row r="29" spans="4:9" ht="12.75">
      <c r="D29" s="167">
        <v>18</v>
      </c>
      <c r="E29" s="153" t="s">
        <v>471</v>
      </c>
      <c r="F29" s="4">
        <v>11060</v>
      </c>
      <c r="G29" s="4"/>
      <c r="I29" s="21"/>
    </row>
    <row r="30" spans="4:9" ht="12.75">
      <c r="D30" s="223" t="s">
        <v>469</v>
      </c>
      <c r="E30" s="224"/>
      <c r="F30" s="42">
        <f>SUM(F12:F29)</f>
        <v>421714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32" t="s">
        <v>472</v>
      </c>
      <c r="E31" s="3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470</v>
      </c>
      <c r="E33" s="32"/>
      <c r="F33" s="32"/>
    </row>
  </sheetData>
  <sheetProtection/>
  <mergeCells count="9">
    <mergeCell ref="A1:K1"/>
    <mergeCell ref="D2:I2"/>
    <mergeCell ref="D10:E10"/>
    <mergeCell ref="D30:E30"/>
    <mergeCell ref="D4:E4"/>
    <mergeCell ref="D6:E6"/>
    <mergeCell ref="D3:E3"/>
    <mergeCell ref="D5:E5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434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435</v>
      </c>
      <c r="E4" s="224"/>
      <c r="F4" s="40">
        <f>G4+H4</f>
        <v>1098224</v>
      </c>
      <c r="G4" s="175">
        <v>873452</v>
      </c>
      <c r="H4" s="179">
        <v>224772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445480</v>
      </c>
      <c r="G5" s="37">
        <v>356304</v>
      </c>
      <c r="H5" s="178">
        <v>89176</v>
      </c>
      <c r="I5" s="21"/>
    </row>
    <row r="6" spans="4:9" ht="12.75">
      <c r="D6" s="223" t="s">
        <v>23</v>
      </c>
      <c r="E6" s="224"/>
      <c r="F6" s="40">
        <f>G6+H6</f>
        <v>374149</v>
      </c>
      <c r="G6" s="5">
        <v>331231</v>
      </c>
      <c r="H6" s="5">
        <v>42918</v>
      </c>
      <c r="I6" s="21"/>
    </row>
    <row r="7" spans="4:9" ht="12.75">
      <c r="D7" s="148" t="s">
        <v>437</v>
      </c>
      <c r="E7" s="81"/>
      <c r="F7" s="40">
        <f>F4+F5-F6</f>
        <v>1169555</v>
      </c>
      <c r="G7" s="40">
        <f>G4+G5-G6</f>
        <v>898525</v>
      </c>
      <c r="H7" s="40">
        <f>H4+H5-H6</f>
        <v>271030</v>
      </c>
      <c r="I7" s="21"/>
    </row>
    <row r="8" spans="4:9" ht="12.75">
      <c r="D8" s="223" t="s">
        <v>436</v>
      </c>
      <c r="E8" s="224"/>
      <c r="F8" s="41">
        <v>346146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126402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18888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29349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11357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3400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37163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57214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>
        <v>6000</v>
      </c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565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>
        <v>3150</v>
      </c>
      <c r="G22" s="4"/>
    </row>
    <row r="23" spans="4:9" ht="12.75">
      <c r="D23" s="7">
        <v>12</v>
      </c>
      <c r="E23" s="147" t="s">
        <v>35</v>
      </c>
      <c r="F23" s="48">
        <v>36891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10000</v>
      </c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>
        <v>1100</v>
      </c>
      <c r="G27" s="4"/>
      <c r="I27" s="21"/>
    </row>
    <row r="28" spans="4:9" ht="12.75">
      <c r="D28" s="3">
        <v>17</v>
      </c>
      <c r="E28" s="147" t="s">
        <v>209</v>
      </c>
      <c r="F28" s="4"/>
      <c r="G28" s="4"/>
      <c r="I28" s="21"/>
    </row>
    <row r="29" spans="4:9" ht="12.75">
      <c r="D29" s="167">
        <v>18</v>
      </c>
      <c r="E29" s="153" t="s">
        <v>291</v>
      </c>
      <c r="F29" s="4"/>
      <c r="G29" s="4"/>
      <c r="I29" s="21"/>
    </row>
    <row r="30" spans="4:9" ht="12.75">
      <c r="D30" s="223" t="s">
        <v>436</v>
      </c>
      <c r="E30" s="224"/>
      <c r="F30" s="42">
        <f>SUM(F12:F29)</f>
        <v>346146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2" t="s">
        <v>443</v>
      </c>
      <c r="E31" s="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438</v>
      </c>
      <c r="E33" s="32"/>
      <c r="F33" s="32"/>
    </row>
  </sheetData>
  <sheetProtection/>
  <mergeCells count="9">
    <mergeCell ref="A1:K1"/>
    <mergeCell ref="D2:I2"/>
    <mergeCell ref="D10:E10"/>
    <mergeCell ref="D30:E30"/>
    <mergeCell ref="D3:E3"/>
    <mergeCell ref="D5:E5"/>
    <mergeCell ref="D6:E6"/>
    <mergeCell ref="D8:E8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439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446</v>
      </c>
      <c r="E4" s="224"/>
      <c r="F4" s="40">
        <f>G4+H4</f>
        <v>1169555</v>
      </c>
      <c r="G4" s="175">
        <v>898525</v>
      </c>
      <c r="H4" s="179">
        <v>271030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420863</v>
      </c>
      <c r="G5" s="37">
        <v>357136</v>
      </c>
      <c r="H5" s="178">
        <v>63727</v>
      </c>
      <c r="I5" s="21"/>
    </row>
    <row r="6" spans="4:9" ht="12.75">
      <c r="D6" s="223" t="s">
        <v>23</v>
      </c>
      <c r="E6" s="224"/>
      <c r="F6" s="40">
        <f>G6+H6</f>
        <v>422443</v>
      </c>
      <c r="G6" s="5">
        <v>368304</v>
      </c>
      <c r="H6" s="5">
        <v>54139</v>
      </c>
      <c r="I6" s="21"/>
    </row>
    <row r="7" spans="4:9" ht="12.75">
      <c r="D7" s="148" t="s">
        <v>440</v>
      </c>
      <c r="E7" s="81"/>
      <c r="F7" s="40">
        <f>F4+F5-F6</f>
        <v>1167975</v>
      </c>
      <c r="G7" s="40">
        <f>G4+G5-G6</f>
        <v>887357</v>
      </c>
      <c r="H7" s="40">
        <f>H4+H5-H6</f>
        <v>280618</v>
      </c>
      <c r="I7" s="21"/>
    </row>
    <row r="8" spans="4:9" ht="12.75">
      <c r="D8" s="223" t="s">
        <v>441</v>
      </c>
      <c r="E8" s="224"/>
      <c r="F8" s="41">
        <v>317801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104466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15611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24256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21411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2345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12576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59279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509</v>
      </c>
      <c r="G20" s="4">
        <v>800</v>
      </c>
    </row>
    <row r="21" spans="4:9" ht="12.75">
      <c r="D21" s="7">
        <v>10</v>
      </c>
      <c r="E21" s="4" t="s">
        <v>65</v>
      </c>
      <c r="F21" s="4">
        <v>10560</v>
      </c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>
        <v>36891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>
        <v>10000</v>
      </c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>
        <v>13230</v>
      </c>
      <c r="G26" s="5"/>
      <c r="I26" s="21"/>
    </row>
    <row r="27" spans="4:9" ht="12.75">
      <c r="D27" s="3">
        <v>16</v>
      </c>
      <c r="E27" s="38" t="s">
        <v>351</v>
      </c>
      <c r="F27" s="4">
        <v>2000</v>
      </c>
      <c r="G27" s="4"/>
      <c r="I27" s="21"/>
    </row>
    <row r="28" spans="4:9" ht="12.75">
      <c r="D28" s="3">
        <v>17</v>
      </c>
      <c r="E28" s="147" t="s">
        <v>209</v>
      </c>
      <c r="F28" s="4"/>
      <c r="G28" s="4"/>
      <c r="I28" s="21"/>
    </row>
    <row r="29" spans="4:9" ht="12.75">
      <c r="D29" s="167">
        <v>18</v>
      </c>
      <c r="E29" s="153" t="s">
        <v>291</v>
      </c>
      <c r="F29" s="4"/>
      <c r="G29" s="4"/>
      <c r="I29" s="21"/>
    </row>
    <row r="30" spans="4:9" ht="12.75">
      <c r="D30" s="223" t="s">
        <v>441</v>
      </c>
      <c r="E30" s="224"/>
      <c r="F30" s="42">
        <f>SUM(F12:F29)</f>
        <v>317801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2" t="s">
        <v>444</v>
      </c>
      <c r="E31" s="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442</v>
      </c>
      <c r="E33" s="32"/>
      <c r="F33" s="32"/>
    </row>
  </sheetData>
  <sheetProtection/>
  <mergeCells count="9">
    <mergeCell ref="A1:K1"/>
    <mergeCell ref="D2:I2"/>
    <mergeCell ref="D10:E10"/>
    <mergeCell ref="D30:E30"/>
    <mergeCell ref="D8:E8"/>
    <mergeCell ref="D6:E6"/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445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447</v>
      </c>
      <c r="E4" s="224"/>
      <c r="F4" s="40">
        <f>G4+H4</f>
        <v>1167975</v>
      </c>
      <c r="G4" s="175">
        <v>887357</v>
      </c>
      <c r="H4" s="179">
        <v>280618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440984</v>
      </c>
      <c r="G5" s="37">
        <v>355587</v>
      </c>
      <c r="H5" s="178">
        <v>85397</v>
      </c>
      <c r="I5" s="21"/>
    </row>
    <row r="6" spans="4:9" ht="12.75">
      <c r="D6" s="223" t="s">
        <v>23</v>
      </c>
      <c r="E6" s="224"/>
      <c r="F6" s="40">
        <f>G6+H6</f>
        <v>405510</v>
      </c>
      <c r="G6" s="5">
        <v>321699</v>
      </c>
      <c r="H6" s="5">
        <v>83811</v>
      </c>
      <c r="I6" s="21"/>
    </row>
    <row r="7" spans="4:9" ht="12.75">
      <c r="D7" s="148" t="s">
        <v>448</v>
      </c>
      <c r="E7" s="81"/>
      <c r="F7" s="40">
        <f>F4+F5-F6</f>
        <v>1203449</v>
      </c>
      <c r="G7" s="40">
        <f>G4+G5-G6</f>
        <v>921245</v>
      </c>
      <c r="H7" s="40">
        <f>H4+H5-H6</f>
        <v>282204</v>
      </c>
      <c r="I7" s="21"/>
    </row>
    <row r="8" spans="4:9" ht="12.75">
      <c r="D8" s="223" t="s">
        <v>449</v>
      </c>
      <c r="E8" s="224"/>
      <c r="F8" s="41">
        <v>73547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/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/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/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59434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2560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11137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/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416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/>
      <c r="G22" s="4"/>
    </row>
    <row r="23" spans="4:9" ht="12.75">
      <c r="D23" s="7">
        <v>12</v>
      </c>
      <c r="E23" s="147" t="s">
        <v>35</v>
      </c>
      <c r="F23" s="48"/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/>
      <c r="G24" s="4"/>
      <c r="I24" s="21"/>
    </row>
    <row r="25" spans="4:9" ht="12.75">
      <c r="D25" s="7">
        <v>14</v>
      </c>
      <c r="E25" s="147" t="s">
        <v>67</v>
      </c>
      <c r="F25" s="48"/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/>
      <c r="G27" s="4"/>
      <c r="I27" s="21"/>
    </row>
    <row r="28" spans="4:9" ht="12.75">
      <c r="D28" s="3">
        <v>17</v>
      </c>
      <c r="E28" s="147" t="s">
        <v>209</v>
      </c>
      <c r="F28" s="4"/>
      <c r="G28" s="4"/>
      <c r="I28" s="21"/>
    </row>
    <row r="29" spans="4:9" ht="12.75">
      <c r="D29" s="167">
        <v>18</v>
      </c>
      <c r="E29" s="153" t="s">
        <v>291</v>
      </c>
      <c r="F29" s="4"/>
      <c r="G29" s="4"/>
      <c r="I29" s="21"/>
    </row>
    <row r="30" spans="4:9" ht="12.75">
      <c r="D30" s="223" t="s">
        <v>449</v>
      </c>
      <c r="E30" s="224"/>
      <c r="F30" s="42">
        <f>SUM(F12:F29)</f>
        <v>73547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2" t="s">
        <v>451</v>
      </c>
      <c r="E31" s="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450</v>
      </c>
      <c r="E33" s="32"/>
      <c r="F33" s="32"/>
    </row>
  </sheetData>
  <sheetProtection/>
  <mergeCells count="9">
    <mergeCell ref="A1:K1"/>
    <mergeCell ref="D2:I2"/>
    <mergeCell ref="D10:E10"/>
    <mergeCell ref="D30:E30"/>
    <mergeCell ref="D8:E8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D7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452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453</v>
      </c>
      <c r="E4" s="224"/>
      <c r="F4" s="40">
        <f>G4+H4</f>
        <v>1203449</v>
      </c>
      <c r="G4" s="175">
        <v>921245</v>
      </c>
      <c r="H4" s="179">
        <v>282204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415919</v>
      </c>
      <c r="G5" s="37">
        <v>357742</v>
      </c>
      <c r="H5" s="178">
        <v>58177</v>
      </c>
      <c r="I5" s="21"/>
    </row>
    <row r="6" spans="4:9" ht="12.75">
      <c r="D6" s="223" t="s">
        <v>23</v>
      </c>
      <c r="E6" s="224"/>
      <c r="F6" s="40">
        <f>G6+H6</f>
        <v>410163</v>
      </c>
      <c r="G6" s="5">
        <v>369910</v>
      </c>
      <c r="H6" s="5">
        <v>40253</v>
      </c>
      <c r="I6" s="21"/>
    </row>
    <row r="7" spans="4:9" ht="12.75">
      <c r="D7" s="148" t="s">
        <v>454</v>
      </c>
      <c r="E7" s="81"/>
      <c r="F7" s="40">
        <f>F4+F5-F6</f>
        <v>1209205</v>
      </c>
      <c r="G7" s="40">
        <f>G4+G5-G6</f>
        <v>909077</v>
      </c>
      <c r="H7" s="40">
        <f>H4+H5-H6</f>
        <v>300128</v>
      </c>
      <c r="I7" s="21"/>
    </row>
    <row r="8" spans="4:9" ht="12.75">
      <c r="D8" s="223" t="s">
        <v>455</v>
      </c>
      <c r="E8" s="224"/>
      <c r="F8" s="41">
        <v>892501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225969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34810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54091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18139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3094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11807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118559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426</v>
      </c>
      <c r="G20" s="4">
        <v>800</v>
      </c>
    </row>
    <row r="21" spans="4:9" ht="12.75">
      <c r="D21" s="7">
        <v>10</v>
      </c>
      <c r="E21" s="4" t="s">
        <v>65</v>
      </c>
      <c r="F21" s="4">
        <v>1760</v>
      </c>
      <c r="G21" s="4">
        <v>93261</v>
      </c>
      <c r="I21" s="21"/>
    </row>
    <row r="22" spans="4:7" ht="12.75">
      <c r="D22" s="47">
        <v>11</v>
      </c>
      <c r="E22" s="4" t="s">
        <v>179</v>
      </c>
      <c r="F22" s="4">
        <v>3150</v>
      </c>
      <c r="G22" s="4"/>
    </row>
    <row r="23" spans="4:9" ht="12.75">
      <c r="D23" s="7">
        <v>12</v>
      </c>
      <c r="E23" s="147" t="s">
        <v>35</v>
      </c>
      <c r="F23" s="48">
        <v>70211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/>
      <c r="G24" s="4"/>
      <c r="I24" s="21"/>
    </row>
    <row r="25" spans="4:9" ht="12.75">
      <c r="D25" s="7">
        <v>14</v>
      </c>
      <c r="E25" s="147" t="s">
        <v>67</v>
      </c>
      <c r="F25" s="48">
        <v>9335</v>
      </c>
      <c r="G25" s="4"/>
      <c r="I25" s="21"/>
    </row>
    <row r="26" spans="4:9" ht="12.75">
      <c r="D26" s="7">
        <v>15</v>
      </c>
      <c r="E26" s="38" t="s">
        <v>91</v>
      </c>
      <c r="F26" s="4">
        <v>20000</v>
      </c>
      <c r="G26" s="5"/>
      <c r="I26" s="21"/>
    </row>
    <row r="27" spans="4:9" ht="12.75">
      <c r="D27" s="3">
        <v>16</v>
      </c>
      <c r="E27" s="38" t="s">
        <v>351</v>
      </c>
      <c r="F27" s="4">
        <v>24475</v>
      </c>
      <c r="G27" s="4"/>
      <c r="I27" s="21"/>
    </row>
    <row r="28" spans="4:9" ht="12.75">
      <c r="D28" s="3">
        <v>17</v>
      </c>
      <c r="E28" s="147" t="s">
        <v>209</v>
      </c>
      <c r="F28" s="4">
        <v>269875</v>
      </c>
      <c r="G28" s="4"/>
      <c r="I28" s="21"/>
    </row>
    <row r="29" spans="4:9" ht="12.75">
      <c r="D29" s="167">
        <v>18</v>
      </c>
      <c r="E29" s="153" t="s">
        <v>456</v>
      </c>
      <c r="F29" s="4">
        <v>26800</v>
      </c>
      <c r="G29" s="4"/>
      <c r="I29" s="21"/>
    </row>
    <row r="30" spans="4:9" ht="12.75">
      <c r="D30" s="223" t="s">
        <v>455</v>
      </c>
      <c r="E30" s="224"/>
      <c r="F30" s="42">
        <f>SUM(F12:F29)</f>
        <v>892501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32" t="s">
        <v>458</v>
      </c>
      <c r="E31" s="3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457</v>
      </c>
      <c r="E33" s="32"/>
      <c r="F33" s="32"/>
    </row>
  </sheetData>
  <sheetProtection/>
  <mergeCells count="9">
    <mergeCell ref="D8:E8"/>
    <mergeCell ref="D10:E10"/>
    <mergeCell ref="D30:E30"/>
    <mergeCell ref="A1:K1"/>
    <mergeCell ref="D2:I2"/>
    <mergeCell ref="D3:E3"/>
    <mergeCell ref="D4:E4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8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30.375" style="0" customWidth="1"/>
    <col min="6" max="6" width="10.125" style="0" customWidth="1"/>
    <col min="7" max="7" width="11.75390625" style="0" customWidth="1"/>
    <col min="8" max="8" width="14.25390625" style="0" customWidth="1"/>
  </cols>
  <sheetData>
    <row r="1" spans="1:11" ht="18.75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4:11" ht="18.75">
      <c r="D2" s="239" t="s">
        <v>459</v>
      </c>
      <c r="E2" s="239"/>
      <c r="F2" s="239"/>
      <c r="G2" s="239"/>
      <c r="H2" s="239"/>
      <c r="I2" s="239"/>
      <c r="J2" s="21"/>
      <c r="K2" s="21"/>
    </row>
    <row r="3" spans="4:11" ht="16.5" thickBot="1">
      <c r="D3" s="240"/>
      <c r="E3" s="241"/>
      <c r="F3" s="3" t="s">
        <v>38</v>
      </c>
      <c r="G3" s="44" t="s">
        <v>52</v>
      </c>
      <c r="H3" s="177" t="s">
        <v>41</v>
      </c>
      <c r="I3" s="11"/>
      <c r="J3" s="21"/>
      <c r="K3" s="21"/>
    </row>
    <row r="4" spans="4:11" ht="13.5" thickBot="1">
      <c r="D4" s="223" t="s">
        <v>460</v>
      </c>
      <c r="E4" s="224"/>
      <c r="F4" s="40">
        <f>G4+H4</f>
        <v>1209205</v>
      </c>
      <c r="G4" s="175">
        <v>909077</v>
      </c>
      <c r="H4" s="179">
        <v>300128</v>
      </c>
      <c r="I4" s="176"/>
      <c r="J4" s="21"/>
      <c r="K4" s="21"/>
    </row>
    <row r="5" spans="4:9" ht="12.75">
      <c r="D5" s="242" t="s">
        <v>28</v>
      </c>
      <c r="E5" s="243"/>
      <c r="F5" s="40">
        <f>G5+H5</f>
        <v>417112</v>
      </c>
      <c r="G5" s="37">
        <v>355889</v>
      </c>
      <c r="H5" s="178">
        <v>61223</v>
      </c>
      <c r="I5" s="21"/>
    </row>
    <row r="6" spans="4:9" ht="12.75">
      <c r="D6" s="223" t="s">
        <v>23</v>
      </c>
      <c r="E6" s="224"/>
      <c r="F6" s="40">
        <f>G6+H6</f>
        <v>428499</v>
      </c>
      <c r="G6" s="5">
        <v>347767</v>
      </c>
      <c r="H6" s="5">
        <v>80732</v>
      </c>
      <c r="I6" s="21"/>
    </row>
    <row r="7" spans="4:9" ht="12.75">
      <c r="D7" s="148" t="s">
        <v>461</v>
      </c>
      <c r="E7" s="81"/>
      <c r="F7" s="40">
        <f>F4+F5-F6</f>
        <v>1197818</v>
      </c>
      <c r="G7" s="40">
        <f>G4+G5-G6</f>
        <v>917199</v>
      </c>
      <c r="H7" s="40">
        <f>H4+H5-H6</f>
        <v>280619</v>
      </c>
      <c r="I7" s="21"/>
    </row>
    <row r="8" spans="4:9" ht="12.75">
      <c r="D8" s="223" t="s">
        <v>462</v>
      </c>
      <c r="E8" s="224"/>
      <c r="F8" s="41">
        <v>334886</v>
      </c>
      <c r="G8" s="35"/>
      <c r="H8" s="5"/>
      <c r="I8" s="21"/>
    </row>
    <row r="9" spans="4:11" ht="12.75">
      <c r="D9" s="33"/>
      <c r="E9" s="33"/>
      <c r="F9" s="33"/>
      <c r="G9" s="15"/>
      <c r="I9" s="21"/>
      <c r="J9" s="21"/>
      <c r="K9" s="21"/>
    </row>
    <row r="10" spans="4:11" ht="20.25">
      <c r="D10" s="240" t="s">
        <v>33</v>
      </c>
      <c r="E10" s="241"/>
      <c r="F10" s="3"/>
      <c r="G10" s="3" t="s">
        <v>34</v>
      </c>
      <c r="H10" s="75"/>
      <c r="I10" s="21"/>
      <c r="J10" s="21"/>
      <c r="K10" s="21"/>
    </row>
    <row r="11" spans="4:9" ht="20.25">
      <c r="D11" s="3" t="s">
        <v>3</v>
      </c>
      <c r="E11" s="3" t="s">
        <v>2</v>
      </c>
      <c r="F11" s="3"/>
      <c r="G11" s="5"/>
      <c r="H11" s="79"/>
      <c r="I11" s="21"/>
    </row>
    <row r="12" spans="4:9" ht="20.25">
      <c r="D12" s="7">
        <v>1</v>
      </c>
      <c r="E12" s="4" t="s">
        <v>42</v>
      </c>
      <c r="F12" s="4">
        <v>111122</v>
      </c>
      <c r="G12" s="25">
        <v>115400</v>
      </c>
      <c r="H12" s="83"/>
      <c r="I12" s="21"/>
    </row>
    <row r="13" spans="4:9" ht="20.25">
      <c r="D13" s="7">
        <v>2</v>
      </c>
      <c r="E13" s="4" t="s">
        <v>43</v>
      </c>
      <c r="F13" s="4">
        <v>16603</v>
      </c>
      <c r="G13" s="25">
        <v>15002</v>
      </c>
      <c r="H13" s="83"/>
      <c r="I13" s="21"/>
    </row>
    <row r="14" spans="4:9" ht="20.25">
      <c r="D14" s="7">
        <v>3</v>
      </c>
      <c r="E14" s="4" t="s">
        <v>44</v>
      </c>
      <c r="F14" s="4">
        <v>25800</v>
      </c>
      <c r="G14" s="25">
        <v>16387</v>
      </c>
      <c r="H14" s="83"/>
      <c r="I14" s="21"/>
    </row>
    <row r="15" spans="4:9" ht="20.25">
      <c r="D15" s="7">
        <v>4</v>
      </c>
      <c r="E15" s="4" t="s">
        <v>173</v>
      </c>
      <c r="F15" s="4">
        <v>57417</v>
      </c>
      <c r="G15" s="25">
        <v>20000</v>
      </c>
      <c r="H15" s="83"/>
      <c r="I15" s="21"/>
    </row>
    <row r="16" spans="4:9" ht="20.25">
      <c r="D16" s="7">
        <v>5</v>
      </c>
      <c r="E16" s="4" t="s">
        <v>46</v>
      </c>
      <c r="F16" s="4">
        <v>2825</v>
      </c>
      <c r="G16" s="25">
        <v>1500</v>
      </c>
      <c r="H16" s="83"/>
      <c r="I16" s="21"/>
    </row>
    <row r="17" spans="4:8" ht="12.75">
      <c r="D17" s="7">
        <v>6</v>
      </c>
      <c r="E17" s="4" t="s">
        <v>355</v>
      </c>
      <c r="F17" s="4">
        <v>11571</v>
      </c>
      <c r="G17" s="25">
        <v>7300</v>
      </c>
      <c r="H17" s="21"/>
    </row>
    <row r="18" spans="4:9" ht="12.75">
      <c r="D18" s="7">
        <v>7</v>
      </c>
      <c r="E18" s="4" t="s">
        <v>40</v>
      </c>
      <c r="F18" s="4">
        <v>56411</v>
      </c>
      <c r="G18" s="25">
        <v>20000</v>
      </c>
      <c r="H18" s="21"/>
      <c r="I18" s="21"/>
    </row>
    <row r="19" spans="4:9" ht="12.75">
      <c r="D19" s="7">
        <v>8</v>
      </c>
      <c r="E19" s="4" t="s">
        <v>153</v>
      </c>
      <c r="F19" s="4"/>
      <c r="G19" s="4">
        <v>28450</v>
      </c>
      <c r="I19" s="21"/>
    </row>
    <row r="20" spans="4:7" ht="12.75">
      <c r="D20" s="7">
        <v>9</v>
      </c>
      <c r="E20" s="4" t="s">
        <v>49</v>
      </c>
      <c r="F20" s="4">
        <v>39</v>
      </c>
      <c r="G20" s="4">
        <v>800</v>
      </c>
    </row>
    <row r="21" spans="4:9" ht="12.75">
      <c r="D21" s="7">
        <v>10</v>
      </c>
      <c r="E21" s="4" t="s">
        <v>65</v>
      </c>
      <c r="F21" s="4"/>
      <c r="G21" s="4">
        <v>93261</v>
      </c>
      <c r="I21" s="21"/>
    </row>
    <row r="22" spans="4:7" ht="12.75">
      <c r="D22" s="47">
        <v>11</v>
      </c>
      <c r="E22" s="4" t="s">
        <v>179</v>
      </c>
      <c r="F22" s="4">
        <v>3150</v>
      </c>
      <c r="G22" s="4"/>
    </row>
    <row r="23" spans="4:9" ht="12.75">
      <c r="D23" s="7">
        <v>12</v>
      </c>
      <c r="E23" s="147" t="s">
        <v>35</v>
      </c>
      <c r="F23" s="48">
        <v>35701</v>
      </c>
      <c r="G23" s="5"/>
      <c r="H23" s="2" t="s">
        <v>29</v>
      </c>
      <c r="I23" s="21"/>
    </row>
    <row r="24" spans="4:9" ht="12.75">
      <c r="D24" s="7">
        <v>13</v>
      </c>
      <c r="E24" s="4" t="s">
        <v>174</v>
      </c>
      <c r="F24" s="4"/>
      <c r="G24" s="4"/>
      <c r="I24" s="21"/>
    </row>
    <row r="25" spans="4:9" ht="12.75">
      <c r="D25" s="7">
        <v>14</v>
      </c>
      <c r="E25" s="147" t="s">
        <v>67</v>
      </c>
      <c r="F25" s="48">
        <v>4667</v>
      </c>
      <c r="G25" s="4"/>
      <c r="I25" s="21"/>
    </row>
    <row r="26" spans="4:9" ht="12.75">
      <c r="D26" s="7">
        <v>15</v>
      </c>
      <c r="E26" s="38" t="s">
        <v>91</v>
      </c>
      <c r="F26" s="4"/>
      <c r="G26" s="5"/>
      <c r="I26" s="21"/>
    </row>
    <row r="27" spans="4:9" ht="12.75">
      <c r="D27" s="3">
        <v>16</v>
      </c>
      <c r="E27" s="38" t="s">
        <v>351</v>
      </c>
      <c r="F27" s="4">
        <v>17980</v>
      </c>
      <c r="G27" s="4"/>
      <c r="I27" s="21"/>
    </row>
    <row r="28" spans="4:9" ht="12.75">
      <c r="D28" s="3">
        <v>17</v>
      </c>
      <c r="E28" s="147" t="s">
        <v>209</v>
      </c>
      <c r="F28" s="4"/>
      <c r="G28" s="4"/>
      <c r="I28" s="21"/>
    </row>
    <row r="29" spans="4:9" ht="12.75">
      <c r="D29" s="167">
        <v>18</v>
      </c>
      <c r="E29" s="153" t="s">
        <v>456</v>
      </c>
      <c r="F29" s="4">
        <v>-8400</v>
      </c>
      <c r="G29" s="4"/>
      <c r="I29" s="21"/>
    </row>
    <row r="30" spans="4:9" ht="12.75">
      <c r="D30" s="223" t="s">
        <v>462</v>
      </c>
      <c r="E30" s="224"/>
      <c r="F30" s="42">
        <f>SUM(F12:F29)</f>
        <v>334886</v>
      </c>
      <c r="G30" s="5">
        <f>SUM(G12:G27)</f>
        <v>318100</v>
      </c>
      <c r="H30" s="2"/>
      <c r="I30" s="21"/>
    </row>
    <row r="31" spans="1:10" ht="19.5" customHeight="1">
      <c r="A31" s="21"/>
      <c r="B31" s="21"/>
      <c r="C31" s="21"/>
      <c r="D31" s="32" t="s">
        <v>464</v>
      </c>
      <c r="E31" s="32"/>
      <c r="F31" s="36"/>
      <c r="G31" s="21"/>
      <c r="H31" s="67"/>
      <c r="I31" s="21"/>
      <c r="J31" s="21"/>
    </row>
    <row r="32" spans="6:7" ht="12.75">
      <c r="F32" s="21"/>
      <c r="G32" s="21"/>
    </row>
    <row r="33" spans="4:6" ht="15.75">
      <c r="D33" s="32" t="s">
        <v>463</v>
      </c>
      <c r="E33" s="32"/>
      <c r="F33" s="32"/>
    </row>
  </sheetData>
  <sheetProtection/>
  <mergeCells count="9">
    <mergeCell ref="A1:K1"/>
    <mergeCell ref="D2:I2"/>
    <mergeCell ref="D10:E10"/>
    <mergeCell ref="D30:E30"/>
    <mergeCell ref="D8:E8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L4" sqref="L4"/>
    </sheetView>
  </sheetViews>
  <sheetFormatPr defaultColWidth="9.00390625" defaultRowHeight="12.75"/>
  <cols>
    <col min="1" max="1" width="0.12890625" style="49" customWidth="1"/>
    <col min="2" max="3" width="9.125" style="49" hidden="1" customWidth="1"/>
    <col min="4" max="4" width="7.875" style="49" customWidth="1"/>
    <col min="5" max="5" width="28.375" style="49" customWidth="1"/>
    <col min="6" max="6" width="9.875" style="49" customWidth="1"/>
    <col min="7" max="7" width="11.75390625" style="49" customWidth="1"/>
    <col min="8" max="8" width="9.625" style="49" customWidth="1"/>
    <col min="9" max="16384" width="9.125" style="49" customWidth="1"/>
  </cols>
  <sheetData>
    <row r="1" spans="1:12" ht="20.25">
      <c r="A1" s="200" t="s">
        <v>37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4:12" ht="20.25">
      <c r="D2" s="201" t="s">
        <v>347</v>
      </c>
      <c r="E2" s="201"/>
      <c r="F2" s="201"/>
      <c r="G2" s="201"/>
      <c r="H2" s="201"/>
      <c r="I2" s="201"/>
      <c r="J2" s="201"/>
      <c r="K2" s="50"/>
      <c r="L2" s="50"/>
    </row>
    <row r="3" spans="4:12" ht="20.25">
      <c r="D3" s="202"/>
      <c r="E3" s="203"/>
      <c r="F3" s="51" t="s">
        <v>38</v>
      </c>
      <c r="G3" s="51" t="s">
        <v>52</v>
      </c>
      <c r="H3" s="53" t="s">
        <v>41</v>
      </c>
      <c r="I3" s="190"/>
      <c r="J3" s="190"/>
      <c r="K3" s="50"/>
      <c r="L3" s="50"/>
    </row>
    <row r="4" spans="4:12" ht="20.25">
      <c r="D4" s="208" t="s">
        <v>348</v>
      </c>
      <c r="E4" s="209"/>
      <c r="F4" s="191">
        <f>G4+H4</f>
        <v>1512789</v>
      </c>
      <c r="G4" s="55">
        <v>1290004</v>
      </c>
      <c r="H4" s="192">
        <v>222785</v>
      </c>
      <c r="I4" s="190"/>
      <c r="J4" s="190"/>
      <c r="K4" s="50"/>
      <c r="L4" s="50"/>
    </row>
    <row r="5" spans="4:10" ht="20.25">
      <c r="D5" s="206" t="s">
        <v>28</v>
      </c>
      <c r="E5" s="207"/>
      <c r="F5" s="54">
        <f>G5+H5</f>
        <v>411118</v>
      </c>
      <c r="G5" s="55">
        <v>353628</v>
      </c>
      <c r="H5" s="56">
        <v>57490</v>
      </c>
      <c r="I5" s="73"/>
      <c r="J5" s="193"/>
    </row>
    <row r="6" spans="4:10" ht="20.25">
      <c r="D6" s="208" t="s">
        <v>23</v>
      </c>
      <c r="E6" s="209"/>
      <c r="F6" s="54">
        <f>G6+H6</f>
        <v>499369</v>
      </c>
      <c r="G6" s="56">
        <v>459561</v>
      </c>
      <c r="H6" s="56">
        <v>39808</v>
      </c>
      <c r="I6" s="73"/>
      <c r="J6" s="157"/>
    </row>
    <row r="7" spans="4:10" ht="20.25">
      <c r="D7" s="90" t="s">
        <v>349</v>
      </c>
      <c r="E7" s="91"/>
      <c r="F7" s="54">
        <f>F4+F5-F6</f>
        <v>1424538</v>
      </c>
      <c r="G7" s="54">
        <f>G4+G5-G6</f>
        <v>1184071</v>
      </c>
      <c r="H7" s="54">
        <f>H4+H5-H6</f>
        <v>240467</v>
      </c>
      <c r="I7" s="50"/>
      <c r="J7" s="50"/>
    </row>
    <row r="8" spans="4:10" ht="20.25">
      <c r="D8" s="208" t="s">
        <v>350</v>
      </c>
      <c r="E8" s="209"/>
      <c r="F8" s="58">
        <v>271475</v>
      </c>
      <c r="G8" s="59"/>
      <c r="H8" s="56"/>
      <c r="I8" s="50"/>
      <c r="J8" s="50"/>
    </row>
    <row r="9" spans="4:12" ht="20.25">
      <c r="D9" s="208"/>
      <c r="E9" s="209"/>
      <c r="F9" s="194"/>
      <c r="G9" s="56"/>
      <c r="H9" s="60"/>
      <c r="I9" s="50"/>
      <c r="J9" s="157"/>
      <c r="K9" s="50"/>
      <c r="L9" s="50"/>
    </row>
    <row r="10" spans="4:12" ht="20.25">
      <c r="D10" s="146"/>
      <c r="E10" s="146"/>
      <c r="F10" s="146"/>
      <c r="G10" s="145"/>
      <c r="I10" s="157"/>
      <c r="J10" s="157"/>
      <c r="K10" s="50"/>
      <c r="L10" s="50"/>
    </row>
    <row r="11" spans="4:12" ht="20.25">
      <c r="D11" s="202" t="s">
        <v>33</v>
      </c>
      <c r="E11" s="203"/>
      <c r="F11" s="51"/>
      <c r="G11" s="51" t="s">
        <v>34</v>
      </c>
      <c r="H11" s="75"/>
      <c r="I11" s="157"/>
      <c r="J11" s="157"/>
      <c r="K11" s="50"/>
      <c r="L11" s="50"/>
    </row>
    <row r="12" spans="4:10" ht="20.25">
      <c r="D12" s="51" t="s">
        <v>3</v>
      </c>
      <c r="E12" s="51" t="s">
        <v>2</v>
      </c>
      <c r="F12" s="51"/>
      <c r="G12" s="56"/>
      <c r="H12" s="79"/>
      <c r="I12" s="50"/>
      <c r="J12" s="157"/>
    </row>
    <row r="13" spans="4:10" ht="20.25">
      <c r="D13" s="61">
        <v>1</v>
      </c>
      <c r="E13" s="60" t="s">
        <v>42</v>
      </c>
      <c r="F13" s="60">
        <v>89488</v>
      </c>
      <c r="G13" s="62">
        <v>115400</v>
      </c>
      <c r="H13" s="83"/>
      <c r="I13" s="50"/>
      <c r="J13" s="50"/>
    </row>
    <row r="14" spans="4:10" ht="20.25">
      <c r="D14" s="61">
        <v>2</v>
      </c>
      <c r="E14" s="60" t="s">
        <v>43</v>
      </c>
      <c r="F14" s="60">
        <v>15004</v>
      </c>
      <c r="G14" s="62">
        <v>15002</v>
      </c>
      <c r="H14" s="83"/>
      <c r="I14" s="157"/>
      <c r="J14" s="50"/>
    </row>
    <row r="15" spans="4:10" ht="20.25">
      <c r="D15" s="61">
        <v>3</v>
      </c>
      <c r="E15" s="60" t="s">
        <v>44</v>
      </c>
      <c r="F15" s="60">
        <v>23313</v>
      </c>
      <c r="G15" s="62">
        <v>16387</v>
      </c>
      <c r="H15" s="83"/>
      <c r="I15" s="145"/>
      <c r="J15" s="50"/>
    </row>
    <row r="16" spans="4:10" ht="20.25">
      <c r="D16" s="61">
        <v>4</v>
      </c>
      <c r="E16" s="60" t="s">
        <v>173</v>
      </c>
      <c r="F16" s="60">
        <v>25104</v>
      </c>
      <c r="G16" s="62">
        <v>20000</v>
      </c>
      <c r="H16" s="83"/>
      <c r="I16" s="157"/>
      <c r="J16" s="50"/>
    </row>
    <row r="17" spans="4:10" ht="20.25">
      <c r="D17" s="61">
        <v>5</v>
      </c>
      <c r="E17" s="60" t="s">
        <v>46</v>
      </c>
      <c r="F17" s="60">
        <v>3202</v>
      </c>
      <c r="G17" s="62">
        <v>1500</v>
      </c>
      <c r="H17" s="83"/>
      <c r="I17" s="50"/>
      <c r="J17" s="50"/>
    </row>
    <row r="18" spans="4:9" ht="20.25">
      <c r="D18" s="61">
        <v>6</v>
      </c>
      <c r="E18" s="60" t="s">
        <v>47</v>
      </c>
      <c r="F18" s="60">
        <v>27508</v>
      </c>
      <c r="G18" s="62">
        <v>7300</v>
      </c>
      <c r="H18" s="50"/>
      <c r="I18" s="157"/>
    </row>
    <row r="19" spans="4:10" ht="20.25">
      <c r="D19" s="61">
        <v>7</v>
      </c>
      <c r="E19" s="60" t="s">
        <v>40</v>
      </c>
      <c r="F19" s="60"/>
      <c r="G19" s="62">
        <v>20000</v>
      </c>
      <c r="H19" s="50"/>
      <c r="I19" s="63"/>
      <c r="J19" s="50"/>
    </row>
    <row r="20" spans="4:10" ht="20.25">
      <c r="D20" s="61">
        <v>8</v>
      </c>
      <c r="E20" s="60" t="s">
        <v>48</v>
      </c>
      <c r="F20" s="60">
        <v>40000</v>
      </c>
      <c r="G20" s="60">
        <v>28450</v>
      </c>
      <c r="I20" s="50"/>
      <c r="J20" s="50"/>
    </row>
    <row r="21" spans="4:7" ht="20.25">
      <c r="D21" s="61">
        <v>9</v>
      </c>
      <c r="E21" s="60" t="s">
        <v>49</v>
      </c>
      <c r="F21" s="60">
        <v>536</v>
      </c>
      <c r="G21" s="60">
        <v>800</v>
      </c>
    </row>
    <row r="22" spans="4:10" ht="20.25">
      <c r="D22" s="61">
        <v>10</v>
      </c>
      <c r="E22" s="60" t="s">
        <v>65</v>
      </c>
      <c r="F22" s="60">
        <v>2200</v>
      </c>
      <c r="G22" s="60">
        <v>93261</v>
      </c>
      <c r="I22" s="50"/>
      <c r="J22" s="50"/>
    </row>
    <row r="23" spans="4:10" ht="20.25">
      <c r="D23" s="61">
        <v>11</v>
      </c>
      <c r="E23" s="66" t="s">
        <v>35</v>
      </c>
      <c r="F23" s="60"/>
      <c r="G23" s="56"/>
      <c r="H23" s="67" t="s">
        <v>29</v>
      </c>
      <c r="I23" s="50"/>
      <c r="J23" s="50"/>
    </row>
    <row r="24" spans="4:10" ht="20.25">
      <c r="D24" s="61">
        <v>12</v>
      </c>
      <c r="E24" s="60" t="s">
        <v>174</v>
      </c>
      <c r="F24" s="60"/>
      <c r="G24" s="60"/>
      <c r="I24" s="50"/>
      <c r="J24" s="50"/>
    </row>
    <row r="25" spans="4:10" ht="20.25">
      <c r="D25" s="61">
        <v>13</v>
      </c>
      <c r="E25" s="66" t="s">
        <v>67</v>
      </c>
      <c r="F25" s="60"/>
      <c r="G25" s="60"/>
      <c r="I25" s="50"/>
      <c r="J25" s="50"/>
    </row>
    <row r="26" spans="4:10" ht="20.25">
      <c r="D26" s="61">
        <v>14</v>
      </c>
      <c r="E26" s="66" t="s">
        <v>285</v>
      </c>
      <c r="F26" s="60"/>
      <c r="G26" s="56"/>
      <c r="I26" s="50"/>
      <c r="J26" s="50"/>
    </row>
    <row r="27" spans="4:10" ht="20.25">
      <c r="D27" s="61">
        <v>15</v>
      </c>
      <c r="E27" s="66" t="s">
        <v>153</v>
      </c>
      <c r="F27" s="60"/>
      <c r="G27" s="56"/>
      <c r="I27" s="50"/>
      <c r="J27" s="50"/>
    </row>
    <row r="28" spans="4:10" ht="20.25">
      <c r="D28" s="61">
        <v>16</v>
      </c>
      <c r="E28" s="66" t="s">
        <v>209</v>
      </c>
      <c r="F28" s="60">
        <v>30120</v>
      </c>
      <c r="G28" s="56"/>
      <c r="I28" s="50"/>
      <c r="J28" s="50"/>
    </row>
    <row r="29" spans="4:10" ht="20.25">
      <c r="D29" s="61">
        <v>17</v>
      </c>
      <c r="E29" s="66" t="s">
        <v>346</v>
      </c>
      <c r="F29" s="60">
        <v>15000</v>
      </c>
      <c r="G29" s="60"/>
      <c r="I29" s="50"/>
      <c r="J29" s="50"/>
    </row>
    <row r="30" spans="4:10" ht="20.25">
      <c r="D30" s="208" t="s">
        <v>350</v>
      </c>
      <c r="E30" s="209"/>
      <c r="F30" s="68">
        <f>SUM(F13:F29)</f>
        <v>271475</v>
      </c>
      <c r="G30" s="56">
        <f>SUM(G13:G29)</f>
        <v>318100</v>
      </c>
      <c r="H30" s="67"/>
      <c r="I30" s="50"/>
      <c r="J30" s="50"/>
    </row>
    <row r="31" spans="1:11" ht="21.75" customHeight="1">
      <c r="A31" s="50"/>
      <c r="B31" s="50"/>
      <c r="C31" s="50"/>
      <c r="D31" s="67" t="s">
        <v>353</v>
      </c>
      <c r="E31" s="67"/>
      <c r="F31" s="145"/>
      <c r="G31" s="50"/>
      <c r="H31" s="67"/>
      <c r="I31" s="50"/>
      <c r="J31" s="50"/>
      <c r="K31" s="50"/>
    </row>
    <row r="32" spans="4:6" ht="15" customHeight="1">
      <c r="D32" s="67" t="s">
        <v>354</v>
      </c>
      <c r="E32" s="67"/>
      <c r="F32" s="67"/>
    </row>
  </sheetData>
  <sheetProtection/>
  <mergeCells count="10">
    <mergeCell ref="D8:E8"/>
    <mergeCell ref="D9:E9"/>
    <mergeCell ref="D11:E11"/>
    <mergeCell ref="D30:E30"/>
    <mergeCell ref="A1:L1"/>
    <mergeCell ref="D2:J2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625" style="0" customWidth="1"/>
    <col min="5" max="5" width="39.625" style="0" customWidth="1"/>
    <col min="6" max="6" width="13.625" style="0" customWidth="1"/>
    <col min="7" max="7" width="14.625" style="0" customWidth="1"/>
    <col min="8" max="8" width="11.875" style="0" customWidth="1"/>
    <col min="9" max="9" width="13.00390625" style="0" customWidth="1"/>
    <col min="10" max="10" width="11.75390625" style="0" customWidth="1"/>
    <col min="11" max="12" width="13.875" style="0" customWidth="1"/>
    <col min="13" max="13" width="11.625" style="0" bestFit="1" customWidth="1"/>
    <col min="14" max="14" width="12.875" style="0" customWidth="1"/>
    <col min="15" max="15" width="12.00390625" style="0" customWidth="1"/>
    <col min="16" max="16" width="14.0039062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6.625" style="0" customWidth="1"/>
    <col min="21" max="21" width="14.875" style="0" customWidth="1"/>
  </cols>
  <sheetData>
    <row r="1" spans="1:17" ht="20.25">
      <c r="A1" s="200" t="s">
        <v>367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20.25">
      <c r="A2" s="49"/>
      <c r="B2" s="49"/>
      <c r="C2" s="49"/>
      <c r="D2" s="201" t="s">
        <v>486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0"/>
      <c r="Q2" s="50"/>
    </row>
    <row r="3" spans="1:11" ht="25.5">
      <c r="A3" s="69"/>
      <c r="B3" s="69"/>
      <c r="C3" s="69"/>
      <c r="D3" s="202"/>
      <c r="E3" s="203"/>
      <c r="F3" s="51" t="s">
        <v>38</v>
      </c>
      <c r="G3" s="51" t="s">
        <v>52</v>
      </c>
      <c r="H3" s="51" t="s">
        <v>365</v>
      </c>
      <c r="I3" s="70"/>
      <c r="J3" s="71"/>
      <c r="K3" s="71"/>
    </row>
    <row r="4" spans="1:11" ht="25.5">
      <c r="A4" s="69"/>
      <c r="B4" s="69"/>
      <c r="C4" s="69"/>
      <c r="D4" s="204" t="s">
        <v>356</v>
      </c>
      <c r="E4" s="205"/>
      <c r="F4" s="72">
        <f>G4+H4</f>
        <v>1098224</v>
      </c>
      <c r="G4" s="72">
        <v>873452</v>
      </c>
      <c r="H4" s="72">
        <v>224772</v>
      </c>
      <c r="I4" s="70"/>
      <c r="J4" s="71"/>
      <c r="K4" s="71"/>
    </row>
    <row r="5" spans="1:11" ht="20.25">
      <c r="A5" s="49"/>
      <c r="B5" s="49"/>
      <c r="C5" s="49"/>
      <c r="D5" s="206" t="s">
        <v>28</v>
      </c>
      <c r="E5" s="207"/>
      <c r="F5" s="54">
        <f>G5+H5</f>
        <v>2558799</v>
      </c>
      <c r="G5" s="55">
        <v>2138544</v>
      </c>
      <c r="H5" s="55">
        <v>420255</v>
      </c>
      <c r="I5" s="50"/>
      <c r="J5" s="49"/>
      <c r="K5" s="49"/>
    </row>
    <row r="6" spans="1:11" ht="20.25">
      <c r="A6" s="49"/>
      <c r="B6" s="49"/>
      <c r="C6" s="49"/>
      <c r="D6" s="208" t="s">
        <v>23</v>
      </c>
      <c r="E6" s="209"/>
      <c r="F6" s="54">
        <f>G6+H6</f>
        <v>2427606</v>
      </c>
      <c r="G6" s="56">
        <v>2053705</v>
      </c>
      <c r="H6" s="57">
        <v>373901</v>
      </c>
      <c r="I6" s="50"/>
      <c r="J6" s="49"/>
      <c r="K6" s="49"/>
    </row>
    <row r="7" spans="1:11" ht="20.25">
      <c r="A7" s="49"/>
      <c r="B7" s="49"/>
      <c r="C7" s="49"/>
      <c r="D7" s="204" t="s">
        <v>467</v>
      </c>
      <c r="E7" s="205"/>
      <c r="F7" s="51">
        <f>G7+H7</f>
        <v>1229417</v>
      </c>
      <c r="G7" s="51">
        <v>958291</v>
      </c>
      <c r="H7" s="51">
        <v>271126</v>
      </c>
      <c r="I7" s="50"/>
      <c r="J7" s="49"/>
      <c r="K7" s="49"/>
    </row>
    <row r="8" spans="1:20" ht="20.25">
      <c r="A8" s="49"/>
      <c r="B8" s="49"/>
      <c r="C8" s="49"/>
      <c r="D8" s="51" t="s">
        <v>3</v>
      </c>
      <c r="E8" s="51" t="s">
        <v>491</v>
      </c>
      <c r="F8" s="51"/>
      <c r="G8" s="51"/>
      <c r="H8" s="60"/>
      <c r="I8" s="49"/>
      <c r="J8" s="49"/>
      <c r="K8" s="49"/>
      <c r="L8" s="49"/>
      <c r="M8" s="50"/>
      <c r="N8" s="49"/>
      <c r="O8" s="49" t="s">
        <v>75</v>
      </c>
      <c r="P8" s="49" t="s">
        <v>76</v>
      </c>
      <c r="Q8" s="49" t="s">
        <v>77</v>
      </c>
      <c r="R8" s="49" t="s">
        <v>78</v>
      </c>
      <c r="S8" s="49" t="s">
        <v>79</v>
      </c>
      <c r="T8" s="49" t="s">
        <v>32</v>
      </c>
    </row>
    <row r="9" spans="1:21" ht="20.25">
      <c r="A9" s="49"/>
      <c r="B9" s="49"/>
      <c r="C9" s="49"/>
      <c r="D9" s="61">
        <v>1</v>
      </c>
      <c r="E9" s="60" t="s">
        <v>42</v>
      </c>
      <c r="F9" s="60">
        <v>680819</v>
      </c>
      <c r="G9" s="62"/>
      <c r="H9" s="56"/>
      <c r="I9" s="63"/>
      <c r="J9" s="63"/>
      <c r="K9" s="63"/>
      <c r="L9" s="172"/>
      <c r="M9" s="50"/>
      <c r="N9" s="50"/>
      <c r="O9" s="49">
        <v>113066</v>
      </c>
      <c r="P9" s="49">
        <v>116547</v>
      </c>
      <c r="Q9" s="49">
        <v>119633</v>
      </c>
      <c r="R9" s="49">
        <v>112100</v>
      </c>
      <c r="S9" s="49">
        <v>116834</v>
      </c>
      <c r="T9" s="49">
        <f>H9+I9+J9+K9+L9+M9+N9+O9+P9+Q9+R9+S9</f>
        <v>578180</v>
      </c>
      <c r="U9" s="49"/>
    </row>
    <row r="10" spans="1:21" ht="20.25">
      <c r="A10" s="49"/>
      <c r="B10" s="49"/>
      <c r="C10" s="49"/>
      <c r="D10" s="61">
        <v>2</v>
      </c>
      <c r="E10" s="60" t="s">
        <v>43</v>
      </c>
      <c r="F10" s="60">
        <v>102778</v>
      </c>
      <c r="G10" s="62"/>
      <c r="H10" s="66"/>
      <c r="I10" s="65"/>
      <c r="J10" s="49"/>
      <c r="K10" s="49"/>
      <c r="L10" s="49"/>
      <c r="M10" s="50"/>
      <c r="N10" s="50"/>
      <c r="O10" s="49">
        <v>40117</v>
      </c>
      <c r="P10" s="49">
        <v>43307</v>
      </c>
      <c r="Q10" s="49">
        <v>17878</v>
      </c>
      <c r="R10" s="49">
        <v>16750</v>
      </c>
      <c r="S10" s="49">
        <v>26933</v>
      </c>
      <c r="T10" s="49">
        <f aca="true" t="shared" si="0" ref="T10:T27">H10+I10+J10+K10+L10+M10+N10+O10+P10+Q10+R10+S10</f>
        <v>144985</v>
      </c>
      <c r="U10" s="49"/>
    </row>
    <row r="11" spans="1:21" ht="20.25">
      <c r="A11" s="49"/>
      <c r="B11" s="49"/>
      <c r="C11" s="49"/>
      <c r="D11" s="61">
        <v>3</v>
      </c>
      <c r="E11" s="60" t="s">
        <v>44</v>
      </c>
      <c r="F11" s="60">
        <v>159700</v>
      </c>
      <c r="G11" s="62"/>
      <c r="H11" s="134"/>
      <c r="I11" s="65"/>
      <c r="J11" s="67"/>
      <c r="K11" s="67"/>
      <c r="L11" s="67"/>
      <c r="M11" s="50"/>
      <c r="N11" s="50"/>
      <c r="O11" s="49">
        <v>26252</v>
      </c>
      <c r="P11" s="49">
        <v>27060</v>
      </c>
      <c r="Q11" s="49">
        <v>27777</v>
      </c>
      <c r="R11" s="49">
        <v>26028</v>
      </c>
      <c r="S11" s="49">
        <v>27127</v>
      </c>
      <c r="T11" s="49">
        <f t="shared" si="0"/>
        <v>134244</v>
      </c>
      <c r="U11" s="49"/>
    </row>
    <row r="12" spans="1:21" ht="20.25">
      <c r="A12" s="49"/>
      <c r="B12" s="49"/>
      <c r="C12" s="49"/>
      <c r="D12" s="61">
        <v>4</v>
      </c>
      <c r="E12" s="60" t="s">
        <v>366</v>
      </c>
      <c r="F12" s="60">
        <v>172734</v>
      </c>
      <c r="G12" s="62"/>
      <c r="H12" s="134"/>
      <c r="I12" s="63"/>
      <c r="J12" s="67"/>
      <c r="K12" s="67"/>
      <c r="L12" s="67"/>
      <c r="M12" s="157"/>
      <c r="N12" s="50"/>
      <c r="O12" s="49">
        <v>22385</v>
      </c>
      <c r="P12" s="49">
        <v>22493</v>
      </c>
      <c r="Q12" s="49">
        <v>10856</v>
      </c>
      <c r="R12" s="49">
        <v>90146</v>
      </c>
      <c r="S12" s="49">
        <v>79394</v>
      </c>
      <c r="T12" s="49">
        <f t="shared" si="0"/>
        <v>225274</v>
      </c>
      <c r="U12" s="49"/>
    </row>
    <row r="13" spans="1:21" ht="20.25">
      <c r="A13" s="49"/>
      <c r="B13" s="49"/>
      <c r="C13" s="49"/>
      <c r="D13" s="61">
        <v>5</v>
      </c>
      <c r="E13" s="60" t="s">
        <v>46</v>
      </c>
      <c r="F13" s="60">
        <v>16766</v>
      </c>
      <c r="G13" s="62"/>
      <c r="H13" s="134"/>
      <c r="I13" s="63"/>
      <c r="J13" s="67"/>
      <c r="K13" s="67"/>
      <c r="L13" s="67"/>
      <c r="M13" s="157"/>
      <c r="N13" s="50"/>
      <c r="O13" s="49">
        <v>2496</v>
      </c>
      <c r="P13" s="49">
        <v>1931</v>
      </c>
      <c r="Q13" s="49">
        <v>2848</v>
      </c>
      <c r="R13" s="49">
        <v>2046</v>
      </c>
      <c r="S13" s="49">
        <v>2142</v>
      </c>
      <c r="T13" s="49">
        <f t="shared" si="0"/>
        <v>11463</v>
      </c>
      <c r="U13" s="49"/>
    </row>
    <row r="14" spans="1:21" ht="20.25">
      <c r="A14" s="49"/>
      <c r="B14" s="49"/>
      <c r="C14" s="49"/>
      <c r="D14" s="61">
        <v>6</v>
      </c>
      <c r="E14" s="60" t="s">
        <v>355</v>
      </c>
      <c r="F14" s="60">
        <v>96083</v>
      </c>
      <c r="G14" s="62"/>
      <c r="H14" s="134"/>
      <c r="I14" s="63"/>
      <c r="J14" s="67"/>
      <c r="K14" s="67"/>
      <c r="L14" s="67"/>
      <c r="M14" s="157"/>
      <c r="N14" s="50"/>
      <c r="O14" s="49">
        <v>18994</v>
      </c>
      <c r="P14" s="49">
        <v>18919</v>
      </c>
      <c r="Q14" s="49">
        <v>19804</v>
      </c>
      <c r="R14" s="49">
        <v>20451</v>
      </c>
      <c r="S14" s="49">
        <v>22430</v>
      </c>
      <c r="T14" s="49">
        <f t="shared" si="0"/>
        <v>100598</v>
      </c>
      <c r="U14" s="49"/>
    </row>
    <row r="15" spans="1:21" ht="20.25">
      <c r="A15" s="49"/>
      <c r="B15" s="49"/>
      <c r="C15" s="49"/>
      <c r="D15" s="61">
        <v>7</v>
      </c>
      <c r="E15" s="66" t="s">
        <v>40</v>
      </c>
      <c r="F15" s="60">
        <v>350742</v>
      </c>
      <c r="G15" s="60"/>
      <c r="H15" s="66"/>
      <c r="I15" s="63"/>
      <c r="J15" s="49"/>
      <c r="K15" s="49"/>
      <c r="L15" s="49"/>
      <c r="M15" s="50"/>
      <c r="N15" s="50"/>
      <c r="O15" s="49">
        <v>20000</v>
      </c>
      <c r="P15" s="49">
        <v>94428</v>
      </c>
      <c r="Q15" s="49">
        <v>57214</v>
      </c>
      <c r="R15" s="49">
        <v>57214</v>
      </c>
      <c r="S15" s="49">
        <v>57214</v>
      </c>
      <c r="T15" s="49">
        <f t="shared" si="0"/>
        <v>286070</v>
      </c>
      <c r="U15" s="49"/>
    </row>
    <row r="16" spans="1:21" ht="20.25">
      <c r="A16" s="49"/>
      <c r="B16" s="49"/>
      <c r="C16" s="49"/>
      <c r="D16" s="61">
        <v>8</v>
      </c>
      <c r="E16" s="60" t="s">
        <v>49</v>
      </c>
      <c r="F16" s="60">
        <v>2354</v>
      </c>
      <c r="G16" s="60"/>
      <c r="H16" s="60"/>
      <c r="I16" s="63"/>
      <c r="J16" s="49"/>
      <c r="K16" s="49"/>
      <c r="L16" s="49"/>
      <c r="M16" s="50"/>
      <c r="N16" s="50"/>
      <c r="O16" s="49">
        <v>709</v>
      </c>
      <c r="P16" s="49">
        <v>773</v>
      </c>
      <c r="Q16" s="49">
        <v>535</v>
      </c>
      <c r="R16" s="49">
        <v>498</v>
      </c>
      <c r="S16" s="49">
        <v>631</v>
      </c>
      <c r="T16" s="49">
        <f t="shared" si="0"/>
        <v>3146</v>
      </c>
      <c r="U16" s="49"/>
    </row>
    <row r="17" spans="1:21" ht="20.25">
      <c r="A17" s="49"/>
      <c r="B17" s="49"/>
      <c r="C17" s="49"/>
      <c r="D17" s="61">
        <v>9</v>
      </c>
      <c r="E17" s="87" t="s">
        <v>65</v>
      </c>
      <c r="F17" s="60">
        <v>12320</v>
      </c>
      <c r="G17" s="60"/>
      <c r="H17" s="60"/>
      <c r="I17" s="168"/>
      <c r="J17" s="49"/>
      <c r="K17" s="50"/>
      <c r="L17" s="50"/>
      <c r="M17" s="49"/>
      <c r="N17" s="49"/>
      <c r="O17" s="49"/>
      <c r="P17" s="49">
        <v>2640</v>
      </c>
      <c r="Q17" s="49">
        <v>4400</v>
      </c>
      <c r="R17" s="49"/>
      <c r="S17" s="49"/>
      <c r="T17" s="49">
        <f t="shared" si="0"/>
        <v>7040</v>
      </c>
      <c r="U17" s="49"/>
    </row>
    <row r="18" spans="1:21" ht="20.25">
      <c r="A18" s="49"/>
      <c r="B18" s="49"/>
      <c r="C18" s="49"/>
      <c r="D18" s="61">
        <v>10</v>
      </c>
      <c r="E18" s="156" t="s">
        <v>35</v>
      </c>
      <c r="F18" s="60">
        <v>216584</v>
      </c>
      <c r="G18" s="56"/>
      <c r="H18" s="60"/>
      <c r="I18" s="63"/>
      <c r="J18" s="67"/>
      <c r="K18" s="67"/>
      <c r="L18" s="67"/>
      <c r="M18" s="50"/>
      <c r="N18" s="50"/>
      <c r="O18" s="49">
        <v>36891</v>
      </c>
      <c r="P18" s="49">
        <v>36891</v>
      </c>
      <c r="Q18" s="49">
        <v>35701</v>
      </c>
      <c r="R18" s="49">
        <v>36891</v>
      </c>
      <c r="S18" s="49">
        <v>35701</v>
      </c>
      <c r="T18" s="49">
        <f t="shared" si="0"/>
        <v>182075</v>
      </c>
      <c r="U18" s="49"/>
    </row>
    <row r="19" spans="1:21" ht="20.25">
      <c r="A19" s="49"/>
      <c r="B19" s="49"/>
      <c r="C19" s="49"/>
      <c r="D19" s="61">
        <v>11</v>
      </c>
      <c r="E19" s="66" t="s">
        <v>153</v>
      </c>
      <c r="F19" s="60">
        <v>8000</v>
      </c>
      <c r="G19" s="60"/>
      <c r="H19" s="60"/>
      <c r="I19" s="63"/>
      <c r="J19" s="49"/>
      <c r="K19" s="49"/>
      <c r="L19" s="49"/>
      <c r="M19" s="50"/>
      <c r="N19" s="50"/>
      <c r="O19" s="49"/>
      <c r="P19" s="49"/>
      <c r="Q19" s="49"/>
      <c r="R19" s="49"/>
      <c r="S19" s="49"/>
      <c r="T19" s="49">
        <f t="shared" si="0"/>
        <v>0</v>
      </c>
      <c r="U19" s="49"/>
    </row>
    <row r="20" spans="1:21" ht="20.25">
      <c r="A20" s="49"/>
      <c r="B20" s="49"/>
      <c r="C20" s="49"/>
      <c r="D20" s="61">
        <v>12</v>
      </c>
      <c r="E20" s="87" t="s">
        <v>190</v>
      </c>
      <c r="F20" s="60">
        <v>20000</v>
      </c>
      <c r="G20" s="60"/>
      <c r="H20" s="60"/>
      <c r="I20" s="63"/>
      <c r="J20" s="49"/>
      <c r="K20" s="49"/>
      <c r="L20" s="49"/>
      <c r="M20" s="50"/>
      <c r="N20" s="50"/>
      <c r="O20" s="49">
        <v>84553</v>
      </c>
      <c r="P20" s="49">
        <v>15908</v>
      </c>
      <c r="Q20" s="49"/>
      <c r="R20" s="49"/>
      <c r="S20" s="49">
        <v>168871</v>
      </c>
      <c r="T20" s="49">
        <f t="shared" si="0"/>
        <v>269332</v>
      </c>
      <c r="U20" s="49"/>
    </row>
    <row r="21" spans="1:21" ht="20.25">
      <c r="A21" s="49"/>
      <c r="B21" s="49"/>
      <c r="C21" s="49"/>
      <c r="D21" s="61">
        <v>13</v>
      </c>
      <c r="E21" s="87" t="s">
        <v>80</v>
      </c>
      <c r="F21" s="60">
        <v>28003</v>
      </c>
      <c r="G21" s="60"/>
      <c r="H21" s="60"/>
      <c r="I21" s="63"/>
      <c r="J21" s="49"/>
      <c r="K21" s="49"/>
      <c r="L21" s="49"/>
      <c r="M21" s="50"/>
      <c r="N21" s="50"/>
      <c r="O21" s="49"/>
      <c r="P21" s="49">
        <v>4667</v>
      </c>
      <c r="Q21" s="49">
        <v>4667</v>
      </c>
      <c r="R21" s="49">
        <v>4667</v>
      </c>
      <c r="S21" s="49">
        <v>4667</v>
      </c>
      <c r="T21" s="49">
        <f t="shared" si="0"/>
        <v>18668</v>
      </c>
      <c r="U21" s="49"/>
    </row>
    <row r="22" spans="1:21" ht="20.25">
      <c r="A22" s="49"/>
      <c r="B22" s="49"/>
      <c r="C22" s="49"/>
      <c r="D22" s="61">
        <v>14</v>
      </c>
      <c r="E22" s="156" t="s">
        <v>487</v>
      </c>
      <c r="F22" s="60">
        <v>68175</v>
      </c>
      <c r="G22" s="60"/>
      <c r="H22" s="60"/>
      <c r="I22" s="63"/>
      <c r="J22" s="49"/>
      <c r="K22" s="49"/>
      <c r="L22" s="49"/>
      <c r="M22" s="50"/>
      <c r="N22" s="50"/>
      <c r="O22" s="49"/>
      <c r="P22" s="49"/>
      <c r="Q22" s="49"/>
      <c r="R22" s="49">
        <v>12974</v>
      </c>
      <c r="S22" s="49">
        <v>450</v>
      </c>
      <c r="T22" s="49">
        <f t="shared" si="0"/>
        <v>13424</v>
      </c>
      <c r="U22" s="49"/>
    </row>
    <row r="23" spans="1:21" ht="20.25">
      <c r="A23" s="49"/>
      <c r="B23" s="49"/>
      <c r="C23" s="49"/>
      <c r="D23" s="61">
        <v>15</v>
      </c>
      <c r="E23" s="87" t="s">
        <v>292</v>
      </c>
      <c r="F23" s="60">
        <v>11060</v>
      </c>
      <c r="G23" s="60"/>
      <c r="H23" s="60"/>
      <c r="I23" s="63"/>
      <c r="J23" s="49"/>
      <c r="K23" s="49"/>
      <c r="L23" s="49"/>
      <c r="M23" s="50"/>
      <c r="N23" s="50"/>
      <c r="O23" s="49">
        <v>8000</v>
      </c>
      <c r="P23" s="49"/>
      <c r="Q23" s="49"/>
      <c r="R23" s="49"/>
      <c r="S23" s="49"/>
      <c r="T23" s="49">
        <f t="shared" si="0"/>
        <v>8000</v>
      </c>
      <c r="U23" s="49"/>
    </row>
    <row r="24" spans="1:21" ht="20.25">
      <c r="A24" s="49"/>
      <c r="B24" s="49"/>
      <c r="C24" s="49"/>
      <c r="D24" s="61">
        <v>16</v>
      </c>
      <c r="E24" s="87" t="s">
        <v>150</v>
      </c>
      <c r="F24" s="60">
        <v>9450</v>
      </c>
      <c r="G24" s="60"/>
      <c r="H24" s="60"/>
      <c r="I24" s="63"/>
      <c r="J24" s="49"/>
      <c r="K24" s="49"/>
      <c r="L24" s="49"/>
      <c r="M24" s="50"/>
      <c r="N24" s="50"/>
      <c r="O24" s="49"/>
      <c r="P24" s="49">
        <v>3150</v>
      </c>
      <c r="Q24" s="49"/>
      <c r="T24" s="49">
        <f t="shared" si="0"/>
        <v>3150</v>
      </c>
      <c r="U24" s="49"/>
    </row>
    <row r="25" spans="1:21" ht="20.25">
      <c r="A25" s="49"/>
      <c r="B25" s="49"/>
      <c r="C25" s="49"/>
      <c r="D25" s="61">
        <v>17</v>
      </c>
      <c r="E25" s="156" t="s">
        <v>488</v>
      </c>
      <c r="F25" s="60">
        <v>18400</v>
      </c>
      <c r="G25" s="60"/>
      <c r="H25" s="60"/>
      <c r="I25" s="63"/>
      <c r="J25" s="49"/>
      <c r="K25" s="49"/>
      <c r="L25" s="49"/>
      <c r="M25" s="50"/>
      <c r="N25" s="50"/>
      <c r="O25" s="49"/>
      <c r="P25" s="49"/>
      <c r="Q25" s="49"/>
      <c r="T25" s="49">
        <f t="shared" si="0"/>
        <v>0</v>
      </c>
      <c r="U25" s="49"/>
    </row>
    <row r="26" spans="1:21" ht="20.25">
      <c r="A26" s="49"/>
      <c r="B26" s="49"/>
      <c r="C26" s="49"/>
      <c r="D26" s="61">
        <v>18</v>
      </c>
      <c r="E26" s="60" t="s">
        <v>91</v>
      </c>
      <c r="F26" s="60">
        <v>33230</v>
      </c>
      <c r="G26" s="60"/>
      <c r="H26" s="60"/>
      <c r="I26" s="63"/>
      <c r="J26" s="49"/>
      <c r="K26" s="49"/>
      <c r="L26" s="49"/>
      <c r="M26" s="50"/>
      <c r="N26" s="50"/>
      <c r="O26" s="49"/>
      <c r="P26" s="49"/>
      <c r="Q26" s="49">
        <v>12000</v>
      </c>
      <c r="T26" s="49">
        <f t="shared" si="0"/>
        <v>12000</v>
      </c>
      <c r="U26" s="49"/>
    </row>
    <row r="27" spans="1:21" ht="20.25">
      <c r="A27" s="49"/>
      <c r="B27" s="49"/>
      <c r="C27" s="49"/>
      <c r="D27" s="158">
        <v>19</v>
      </c>
      <c r="E27" s="66" t="s">
        <v>192</v>
      </c>
      <c r="F27" s="60">
        <v>379397</v>
      </c>
      <c r="G27" s="60"/>
      <c r="H27" s="60"/>
      <c r="I27" s="63"/>
      <c r="J27" s="49"/>
      <c r="K27" s="49"/>
      <c r="L27" s="49"/>
      <c r="M27" s="50"/>
      <c r="N27" s="50"/>
      <c r="O27" s="49">
        <v>164223</v>
      </c>
      <c r="P27" s="49"/>
      <c r="Q27" s="49"/>
      <c r="R27" s="49"/>
      <c r="S27" s="49">
        <v>74558</v>
      </c>
      <c r="T27" s="49">
        <f t="shared" si="0"/>
        <v>238781</v>
      </c>
      <c r="U27" s="49"/>
    </row>
    <row r="28" spans="1:21" ht="20.25">
      <c r="A28" s="49"/>
      <c r="B28" s="49"/>
      <c r="C28" s="49"/>
      <c r="D28" s="244" t="s">
        <v>485</v>
      </c>
      <c r="E28" s="245"/>
      <c r="F28" s="68">
        <f>SUM(F9:F27)</f>
        <v>2386595</v>
      </c>
      <c r="G28" s="56"/>
      <c r="H28" s="60"/>
      <c r="I28" s="49"/>
      <c r="J28" s="49"/>
      <c r="K28" s="49"/>
      <c r="L28" s="49"/>
      <c r="M28" s="49"/>
      <c r="N28" s="49"/>
      <c r="O28" s="49">
        <f aca="true" t="shared" si="1" ref="O28:T28">SUM(O9:O27)</f>
        <v>537686</v>
      </c>
      <c r="P28" s="49">
        <f t="shared" si="1"/>
        <v>388714</v>
      </c>
      <c r="Q28" s="49">
        <f t="shared" si="1"/>
        <v>313313</v>
      </c>
      <c r="R28" s="49">
        <f t="shared" si="1"/>
        <v>379765</v>
      </c>
      <c r="S28" s="49">
        <f t="shared" si="1"/>
        <v>616952</v>
      </c>
      <c r="T28" s="49">
        <f t="shared" si="1"/>
        <v>2236430</v>
      </c>
      <c r="U28" s="49"/>
    </row>
    <row r="29" spans="1:16" ht="15.75">
      <c r="A29" s="21"/>
      <c r="B29" s="21"/>
      <c r="C29" s="21"/>
      <c r="D29" s="3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4:6" ht="15.75">
      <c r="D30" s="32"/>
      <c r="E30" s="32" t="s">
        <v>489</v>
      </c>
      <c r="F30" s="32"/>
    </row>
    <row r="31" spans="4:6" ht="15.75">
      <c r="D31" s="32"/>
      <c r="E31" s="32" t="s">
        <v>490</v>
      </c>
      <c r="F31" s="32"/>
    </row>
    <row r="32" spans="4:5" ht="12.75">
      <c r="D32" s="2"/>
      <c r="E32" s="2"/>
    </row>
    <row r="34" spans="4:8" ht="18">
      <c r="D34" s="32"/>
      <c r="E34" s="246" t="s">
        <v>492</v>
      </c>
      <c r="F34" s="246"/>
      <c r="G34" s="246"/>
      <c r="H34" s="246"/>
    </row>
    <row r="35" spans="4:6" ht="15.75">
      <c r="D35" s="32"/>
      <c r="F35" s="2"/>
    </row>
  </sheetData>
  <sheetProtection/>
  <mergeCells count="9">
    <mergeCell ref="D7:E7"/>
    <mergeCell ref="D28:E28"/>
    <mergeCell ref="E34:H34"/>
    <mergeCell ref="A1:Q1"/>
    <mergeCell ref="D2:O2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49">
      <selection activeCell="E36" sqref="E36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45.375" style="0" customWidth="1"/>
    <col min="6" max="6" width="17.375" style="0" customWidth="1"/>
    <col min="7" max="7" width="12.375" style="0" customWidth="1"/>
    <col min="8" max="8" width="20.25390625" style="0" customWidth="1"/>
    <col min="9" max="9" width="0.2421875" style="0" customWidth="1"/>
    <col min="10" max="10" width="38.875" style="0" customWidth="1"/>
    <col min="11" max="11" width="18.25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0.25">
      <c r="A1" s="200" t="s">
        <v>415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25.5">
      <c r="A2" s="69"/>
      <c r="B2" s="69"/>
      <c r="C2" s="69"/>
      <c r="D2" s="222" t="s">
        <v>426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71"/>
      <c r="Q2" s="71"/>
    </row>
    <row r="3" spans="1:17" ht="26.25">
      <c r="A3" s="69"/>
      <c r="B3" s="69"/>
      <c r="C3" s="69"/>
      <c r="D3" s="138" t="s">
        <v>296</v>
      </c>
      <c r="E3" s="138"/>
      <c r="F3" s="138" t="s">
        <v>299</v>
      </c>
      <c r="G3" s="166"/>
      <c r="H3" s="166"/>
      <c r="I3" s="69"/>
      <c r="L3" s="70"/>
      <c r="M3" s="70"/>
      <c r="N3" s="70"/>
      <c r="O3" s="70"/>
      <c r="P3" s="71"/>
      <c r="Q3" s="71"/>
    </row>
    <row r="4" spans="1:17" ht="26.25">
      <c r="A4" s="69"/>
      <c r="B4" s="69"/>
      <c r="C4" s="69"/>
      <c r="D4" s="138" t="s">
        <v>427</v>
      </c>
      <c r="E4" s="138"/>
      <c r="F4" s="138" t="s">
        <v>429</v>
      </c>
      <c r="G4" s="166"/>
      <c r="H4" s="166"/>
      <c r="I4" s="69"/>
      <c r="J4" s="133"/>
      <c r="K4" s="70"/>
      <c r="L4" s="70"/>
      <c r="M4" s="70"/>
      <c r="N4" s="70"/>
      <c r="O4" s="70"/>
      <c r="P4" s="71"/>
      <c r="Q4" s="71"/>
    </row>
    <row r="5" spans="1:17" ht="26.25">
      <c r="A5" s="69"/>
      <c r="B5" s="69"/>
      <c r="C5" s="69"/>
      <c r="D5" s="138" t="s">
        <v>428</v>
      </c>
      <c r="E5" s="138"/>
      <c r="F5" s="138" t="s">
        <v>430</v>
      </c>
      <c r="G5" s="166"/>
      <c r="H5" s="166"/>
      <c r="I5" s="69"/>
      <c r="J5" s="133"/>
      <c r="K5" s="70"/>
      <c r="L5" s="70"/>
      <c r="M5" s="70"/>
      <c r="N5" s="70"/>
      <c r="O5" s="70"/>
      <c r="P5" s="71"/>
      <c r="Q5" s="140"/>
    </row>
    <row r="6" spans="1:17" ht="26.25">
      <c r="A6" s="69"/>
      <c r="B6" s="69"/>
      <c r="C6" s="69"/>
      <c r="D6" s="138" t="s">
        <v>368</v>
      </c>
      <c r="E6" s="138"/>
      <c r="F6" s="138" t="s">
        <v>370</v>
      </c>
      <c r="G6" s="166"/>
      <c r="H6" s="166"/>
      <c r="I6" s="123"/>
      <c r="J6" s="133"/>
      <c r="K6" s="70"/>
      <c r="L6" s="70"/>
      <c r="M6" s="70"/>
      <c r="N6" s="70"/>
      <c r="O6" s="70"/>
      <c r="P6" s="71"/>
      <c r="Q6" s="71"/>
    </row>
    <row r="7" spans="1:17" ht="21.75" customHeight="1">
      <c r="A7" s="69"/>
      <c r="B7" s="69"/>
      <c r="C7" s="69"/>
      <c r="D7" s="51" t="s">
        <v>3</v>
      </c>
      <c r="E7" s="216" t="s">
        <v>431</v>
      </c>
      <c r="F7" s="217"/>
      <c r="G7" s="56"/>
      <c r="O7" s="70"/>
      <c r="P7" s="71"/>
      <c r="Q7" s="71"/>
    </row>
    <row r="8" spans="1:17" ht="20.25" customHeight="1">
      <c r="A8" s="69"/>
      <c r="B8" s="69"/>
      <c r="C8" s="69"/>
      <c r="D8" s="51">
        <v>1</v>
      </c>
      <c r="E8" s="56" t="s">
        <v>42</v>
      </c>
      <c r="F8" s="56">
        <v>2656455</v>
      </c>
      <c r="G8" s="181"/>
      <c r="H8" s="162"/>
      <c r="I8" s="129" t="s">
        <v>211</v>
      </c>
      <c r="L8" s="129"/>
      <c r="M8" s="130"/>
      <c r="N8" s="130"/>
      <c r="O8" s="130"/>
      <c r="P8" s="139"/>
      <c r="Q8" s="96"/>
    </row>
    <row r="9" spans="1:16" ht="18.75" customHeight="1">
      <c r="A9" s="49"/>
      <c r="B9" s="49"/>
      <c r="C9" s="49"/>
      <c r="D9" s="51">
        <v>2</v>
      </c>
      <c r="E9" s="56" t="s">
        <v>43</v>
      </c>
      <c r="F9" s="56">
        <v>464468</v>
      </c>
      <c r="G9" s="181"/>
      <c r="H9" s="32"/>
      <c r="I9" s="140" t="s">
        <v>212</v>
      </c>
      <c r="J9" s="140" t="s">
        <v>376</v>
      </c>
      <c r="K9" s="131" t="s">
        <v>377</v>
      </c>
      <c r="L9" s="218" t="s">
        <v>378</v>
      </c>
      <c r="M9" s="218"/>
      <c r="N9" s="218"/>
      <c r="O9" s="218"/>
      <c r="P9" s="218"/>
    </row>
    <row r="10" spans="1:17" ht="17.25" customHeight="1">
      <c r="A10" s="49"/>
      <c r="B10" s="49"/>
      <c r="C10" s="49"/>
      <c r="D10" s="51">
        <v>3</v>
      </c>
      <c r="E10" s="56" t="s">
        <v>44</v>
      </c>
      <c r="F10" s="56">
        <v>615910</v>
      </c>
      <c r="G10" s="181"/>
      <c r="H10" s="32"/>
      <c r="I10" s="140" t="s">
        <v>214</v>
      </c>
      <c r="J10" s="140" t="s">
        <v>379</v>
      </c>
      <c r="K10" s="140" t="s">
        <v>380</v>
      </c>
      <c r="L10" s="140" t="s">
        <v>381</v>
      </c>
      <c r="M10" s="140"/>
      <c r="N10" s="130"/>
      <c r="O10" s="130"/>
      <c r="P10" s="141"/>
      <c r="Q10" s="97"/>
    </row>
    <row r="11" spans="1:17" ht="23.25" customHeight="1" hidden="1">
      <c r="A11" s="49"/>
      <c r="B11" s="49"/>
      <c r="C11" s="49"/>
      <c r="D11" s="51"/>
      <c r="E11" s="56"/>
      <c r="F11" s="56"/>
      <c r="G11" s="181"/>
      <c r="H11" s="32"/>
      <c r="I11" s="140" t="s">
        <v>139</v>
      </c>
      <c r="J11" s="140" t="s">
        <v>314</v>
      </c>
      <c r="K11" s="140" t="s">
        <v>339</v>
      </c>
      <c r="L11" s="129"/>
      <c r="M11" s="129"/>
      <c r="N11" s="130"/>
      <c r="O11" s="130"/>
      <c r="P11" s="141"/>
      <c r="Q11" s="97"/>
    </row>
    <row r="12" spans="1:17" ht="20.25" customHeight="1">
      <c r="A12" s="49"/>
      <c r="B12" s="49"/>
      <c r="C12" s="49"/>
      <c r="D12" s="51">
        <v>4</v>
      </c>
      <c r="E12" s="56" t="s">
        <v>416</v>
      </c>
      <c r="F12" s="56">
        <v>646808</v>
      </c>
      <c r="G12" s="181"/>
      <c r="H12" s="32"/>
      <c r="I12" s="140"/>
      <c r="J12" s="140" t="s">
        <v>382</v>
      </c>
      <c r="K12" s="140" t="s">
        <v>383</v>
      </c>
      <c r="L12" s="140" t="s">
        <v>384</v>
      </c>
      <c r="M12" s="140"/>
      <c r="N12" s="131"/>
      <c r="O12" s="131"/>
      <c r="P12" s="140"/>
      <c r="Q12" s="97"/>
    </row>
    <row r="13" spans="1:17" ht="17.25" customHeight="1">
      <c r="A13" s="49"/>
      <c r="B13" s="49"/>
      <c r="C13" s="49"/>
      <c r="D13" s="51">
        <v>5</v>
      </c>
      <c r="E13" s="56" t="s">
        <v>46</v>
      </c>
      <c r="F13" s="56">
        <v>59403</v>
      </c>
      <c r="G13" s="181"/>
      <c r="H13" s="32"/>
      <c r="I13" s="140" t="s">
        <v>218</v>
      </c>
      <c r="J13" s="140" t="s">
        <v>385</v>
      </c>
      <c r="K13" s="140" t="s">
        <v>386</v>
      </c>
      <c r="L13" s="140" t="s">
        <v>333</v>
      </c>
      <c r="M13" s="140"/>
      <c r="N13" s="131"/>
      <c r="O13" s="131"/>
      <c r="P13" s="140"/>
      <c r="Q13" s="97"/>
    </row>
    <row r="14" spans="1:17" ht="18" customHeight="1">
      <c r="A14" s="49"/>
      <c r="B14" s="49"/>
      <c r="C14" s="49"/>
      <c r="D14" s="51">
        <v>6</v>
      </c>
      <c r="E14" s="56" t="s">
        <v>371</v>
      </c>
      <c r="F14" s="56">
        <v>614191</v>
      </c>
      <c r="G14" s="181"/>
      <c r="H14" s="32"/>
      <c r="I14" s="140" t="s">
        <v>221</v>
      </c>
      <c r="J14" s="140" t="s">
        <v>387</v>
      </c>
      <c r="K14" s="140" t="s">
        <v>388</v>
      </c>
      <c r="L14" s="140" t="s">
        <v>333</v>
      </c>
      <c r="M14" s="140"/>
      <c r="N14" s="131"/>
      <c r="O14" s="131"/>
      <c r="P14" s="140"/>
      <c r="Q14" s="97"/>
    </row>
    <row r="15" spans="1:17" ht="19.5" customHeight="1">
      <c r="A15" s="49"/>
      <c r="B15" s="49"/>
      <c r="C15" s="49"/>
      <c r="D15" s="51">
        <v>7</v>
      </c>
      <c r="E15" s="56" t="s">
        <v>40</v>
      </c>
      <c r="F15" s="56">
        <v>1404908</v>
      </c>
      <c r="G15" s="181"/>
      <c r="H15" s="32"/>
      <c r="I15" s="140" t="s">
        <v>224</v>
      </c>
      <c r="J15" s="140" t="s">
        <v>389</v>
      </c>
      <c r="K15" s="140" t="s">
        <v>390</v>
      </c>
      <c r="L15" s="140" t="s">
        <v>333</v>
      </c>
      <c r="M15" s="140"/>
      <c r="N15" s="131"/>
      <c r="O15" s="131"/>
      <c r="P15" s="140"/>
      <c r="Q15" s="97"/>
    </row>
    <row r="16" spans="1:17" ht="19.5" customHeight="1">
      <c r="A16" s="49"/>
      <c r="B16" s="49"/>
      <c r="C16" s="49"/>
      <c r="D16" s="51">
        <v>8</v>
      </c>
      <c r="E16" s="56" t="s">
        <v>372</v>
      </c>
      <c r="F16" s="56">
        <v>247386</v>
      </c>
      <c r="G16" s="181"/>
      <c r="H16" s="97"/>
      <c r="I16" s="140" t="s">
        <v>227</v>
      </c>
      <c r="J16" s="140" t="s">
        <v>391</v>
      </c>
      <c r="K16" s="140" t="s">
        <v>392</v>
      </c>
      <c r="L16" s="140" t="s">
        <v>393</v>
      </c>
      <c r="M16" s="140"/>
      <c r="N16" s="140"/>
      <c r="O16" s="140"/>
      <c r="P16" s="130"/>
      <c r="Q16" s="97"/>
    </row>
    <row r="17" spans="1:17" ht="18" customHeight="1">
      <c r="A17" s="49"/>
      <c r="B17" s="49"/>
      <c r="C17" s="49"/>
      <c r="D17" s="51">
        <v>9</v>
      </c>
      <c r="E17" s="56" t="s">
        <v>49</v>
      </c>
      <c r="F17" s="56">
        <v>15658</v>
      </c>
      <c r="G17" s="181"/>
      <c r="H17" s="32"/>
      <c r="I17" s="140" t="s">
        <v>230</v>
      </c>
      <c r="J17" s="140" t="s">
        <v>394</v>
      </c>
      <c r="K17" s="140" t="s">
        <v>395</v>
      </c>
      <c r="L17" s="140" t="s">
        <v>384</v>
      </c>
      <c r="M17" s="140"/>
      <c r="N17" s="131"/>
      <c r="O17" s="131"/>
      <c r="P17" s="140"/>
      <c r="Q17" s="97"/>
    </row>
    <row r="18" spans="1:16" ht="18" customHeight="1">
      <c r="A18" s="49"/>
      <c r="B18" s="49"/>
      <c r="C18" s="49"/>
      <c r="D18" s="51">
        <v>10</v>
      </c>
      <c r="E18" s="56" t="s">
        <v>286</v>
      </c>
      <c r="F18" s="56">
        <v>124100</v>
      </c>
      <c r="G18" s="181"/>
      <c r="H18" s="97"/>
      <c r="I18" s="140" t="s">
        <v>233</v>
      </c>
      <c r="J18" s="129" t="s">
        <v>273</v>
      </c>
      <c r="K18" s="129" t="s">
        <v>396</v>
      </c>
      <c r="L18" s="180"/>
      <c r="M18" s="180"/>
      <c r="N18" s="180"/>
      <c r="O18" s="180"/>
      <c r="P18" s="180"/>
    </row>
    <row r="19" spans="1:17" ht="20.25" customHeight="1">
      <c r="A19" s="49"/>
      <c r="B19" s="49"/>
      <c r="C19" s="49"/>
      <c r="D19" s="51">
        <v>11</v>
      </c>
      <c r="E19" s="56" t="s">
        <v>374</v>
      </c>
      <c r="F19" s="56">
        <v>135074</v>
      </c>
      <c r="G19" s="181"/>
      <c r="H19" s="32"/>
      <c r="I19" s="129" t="s">
        <v>236</v>
      </c>
      <c r="J19" s="210"/>
      <c r="K19" s="210"/>
      <c r="L19" s="210"/>
      <c r="M19" s="210"/>
      <c r="N19" s="210"/>
      <c r="O19" s="210"/>
      <c r="P19" s="140"/>
      <c r="Q19" s="97"/>
    </row>
    <row r="20" spans="1:17" ht="19.5" customHeight="1">
      <c r="A20" s="49"/>
      <c r="B20" s="49"/>
      <c r="C20" s="49"/>
      <c r="D20" s="51">
        <v>12</v>
      </c>
      <c r="E20" s="134" t="s">
        <v>120</v>
      </c>
      <c r="F20" s="56">
        <v>819742</v>
      </c>
      <c r="G20" s="181"/>
      <c r="H20" s="97"/>
      <c r="J20" s="140"/>
      <c r="K20" s="140"/>
      <c r="L20" s="140"/>
      <c r="M20" s="140"/>
      <c r="N20" s="131"/>
      <c r="O20" s="131"/>
      <c r="P20" s="140"/>
      <c r="Q20" s="97"/>
    </row>
    <row r="21" spans="1:17" ht="19.5" customHeight="1">
      <c r="A21" s="49"/>
      <c r="B21" s="49"/>
      <c r="C21" s="49"/>
      <c r="D21" s="51">
        <v>13</v>
      </c>
      <c r="E21" s="134" t="s">
        <v>205</v>
      </c>
      <c r="F21" s="56">
        <v>896933</v>
      </c>
      <c r="G21" s="181"/>
      <c r="H21" s="32"/>
      <c r="I21" s="129"/>
      <c r="M21" s="129"/>
      <c r="N21" s="129"/>
      <c r="O21" s="67"/>
      <c r="Q21" s="97"/>
    </row>
    <row r="22" spans="1:12" ht="21.75" customHeight="1">
      <c r="A22" s="49"/>
      <c r="B22" s="49"/>
      <c r="C22" s="49"/>
      <c r="D22" s="51">
        <v>14</v>
      </c>
      <c r="E22" s="135" t="s">
        <v>207</v>
      </c>
      <c r="F22" s="56">
        <v>105232</v>
      </c>
      <c r="G22" s="181"/>
      <c r="H22" s="32"/>
      <c r="I22" s="67"/>
      <c r="J22" s="220" t="s">
        <v>397</v>
      </c>
      <c r="K22" s="220"/>
      <c r="L22" s="220"/>
    </row>
    <row r="23" spans="1:19" ht="23.25">
      <c r="A23" s="49"/>
      <c r="B23" s="49"/>
      <c r="C23" s="49"/>
      <c r="D23" s="51">
        <v>15</v>
      </c>
      <c r="E23" s="135" t="s">
        <v>65</v>
      </c>
      <c r="F23" s="56">
        <v>67760</v>
      </c>
      <c r="G23" s="181"/>
      <c r="H23" s="32"/>
      <c r="I23" s="67"/>
      <c r="J23" s="67" t="s">
        <v>311</v>
      </c>
      <c r="K23" s="67"/>
      <c r="L23" s="67"/>
      <c r="M23" s="67"/>
      <c r="N23" s="67"/>
      <c r="O23" s="172">
        <v>15000</v>
      </c>
      <c r="P23" s="32" t="s">
        <v>283</v>
      </c>
      <c r="Q23" s="32"/>
      <c r="R23" s="32"/>
      <c r="S23" s="140"/>
    </row>
    <row r="24" spans="1:18" ht="20.25">
      <c r="A24" s="49"/>
      <c r="B24" s="49"/>
      <c r="C24" s="49"/>
      <c r="D24" s="51">
        <v>16</v>
      </c>
      <c r="E24" s="161" t="s">
        <v>305</v>
      </c>
      <c r="F24" s="56">
        <v>21053</v>
      </c>
      <c r="G24" s="181"/>
      <c r="H24" s="97"/>
      <c r="J24" s="67" t="s">
        <v>424</v>
      </c>
      <c r="K24" s="67"/>
      <c r="L24" s="67"/>
      <c r="M24" s="67"/>
      <c r="N24" s="67"/>
      <c r="O24" s="67">
        <v>4680</v>
      </c>
      <c r="P24" s="32" t="s">
        <v>342</v>
      </c>
      <c r="Q24" s="32"/>
      <c r="R24" s="32"/>
    </row>
    <row r="25" spans="1:17" ht="21.75" customHeight="1">
      <c r="A25" s="49"/>
      <c r="B25" s="49"/>
      <c r="C25" s="49"/>
      <c r="D25" s="51">
        <v>17</v>
      </c>
      <c r="E25" s="135" t="s">
        <v>417</v>
      </c>
      <c r="F25" s="56">
        <v>141060</v>
      </c>
      <c r="G25" s="181"/>
      <c r="H25" s="32"/>
      <c r="I25" s="129" t="s">
        <v>238</v>
      </c>
      <c r="J25" s="219" t="s">
        <v>398</v>
      </c>
      <c r="K25" s="219"/>
      <c r="O25" s="67">
        <v>14374</v>
      </c>
      <c r="P25" s="32" t="s">
        <v>399</v>
      </c>
      <c r="Q25" s="32"/>
    </row>
    <row r="26" spans="1:16" ht="16.5" customHeight="1">
      <c r="A26" s="49"/>
      <c r="B26" s="49"/>
      <c r="C26" s="49"/>
      <c r="D26" s="51">
        <v>18</v>
      </c>
      <c r="E26" s="135" t="s">
        <v>179</v>
      </c>
      <c r="F26" s="56">
        <v>28800</v>
      </c>
      <c r="G26" s="181"/>
      <c r="H26" s="32"/>
      <c r="I26" s="67" t="s">
        <v>240</v>
      </c>
      <c r="J26" s="219" t="s">
        <v>400</v>
      </c>
      <c r="K26" s="219"/>
      <c r="L26" s="219"/>
      <c r="O26" s="67">
        <v>11387</v>
      </c>
      <c r="P26" s="32" t="s">
        <v>401</v>
      </c>
    </row>
    <row r="27" spans="1:18" ht="20.25">
      <c r="A27" s="49"/>
      <c r="B27" s="49"/>
      <c r="C27" s="49"/>
      <c r="D27" s="51">
        <v>19</v>
      </c>
      <c r="E27" s="135" t="s">
        <v>373</v>
      </c>
      <c r="F27" s="56">
        <v>53900</v>
      </c>
      <c r="G27" s="181"/>
      <c r="H27" s="32"/>
      <c r="I27" s="67" t="s">
        <v>241</v>
      </c>
      <c r="J27" s="67" t="s">
        <v>402</v>
      </c>
      <c r="K27" s="172"/>
      <c r="L27" s="67"/>
      <c r="M27" s="67"/>
      <c r="N27" s="67"/>
      <c r="O27" s="172">
        <v>1500</v>
      </c>
      <c r="P27" s="32" t="s">
        <v>308</v>
      </c>
      <c r="Q27" s="32"/>
      <c r="R27" s="32"/>
    </row>
    <row r="28" spans="1:15" ht="22.5" customHeight="1">
      <c r="A28" s="49"/>
      <c r="B28" s="49"/>
      <c r="C28" s="49"/>
      <c r="D28" s="51">
        <v>20</v>
      </c>
      <c r="E28" s="135" t="s">
        <v>418</v>
      </c>
      <c r="F28" s="56">
        <v>117037</v>
      </c>
      <c r="G28" s="181"/>
      <c r="H28" s="32"/>
      <c r="I28" s="67"/>
      <c r="J28" s="173" t="s">
        <v>403</v>
      </c>
      <c r="L28" s="67"/>
      <c r="O28" s="138" t="s">
        <v>404</v>
      </c>
    </row>
    <row r="29" spans="1:18" ht="17.25" customHeight="1">
      <c r="A29" s="49"/>
      <c r="B29" s="49"/>
      <c r="C29" s="49"/>
      <c r="D29" s="51">
        <v>21</v>
      </c>
      <c r="E29" s="56" t="s">
        <v>419</v>
      </c>
      <c r="F29" s="56">
        <v>82955</v>
      </c>
      <c r="G29" s="181"/>
      <c r="H29" s="32"/>
      <c r="I29" s="67"/>
      <c r="J29" s="67"/>
      <c r="K29" s="172"/>
      <c r="L29" s="67"/>
      <c r="M29" s="67"/>
      <c r="N29" s="67"/>
      <c r="O29" s="172"/>
      <c r="P29" s="32"/>
      <c r="Q29" s="32"/>
      <c r="R29" s="32"/>
    </row>
    <row r="30" spans="1:11" ht="20.25">
      <c r="A30" s="49"/>
      <c r="B30" s="49"/>
      <c r="C30" s="49"/>
      <c r="D30" s="185">
        <v>22</v>
      </c>
      <c r="E30" s="174" t="s">
        <v>420</v>
      </c>
      <c r="F30" s="186">
        <v>1276621</v>
      </c>
      <c r="G30" s="187"/>
      <c r="H30" s="32"/>
      <c r="I30" s="67" t="s">
        <v>246</v>
      </c>
      <c r="J30" s="210"/>
      <c r="K30" s="210"/>
    </row>
    <row r="31" spans="1:11" ht="20.25">
      <c r="A31" s="49"/>
      <c r="B31" s="49"/>
      <c r="C31" s="49"/>
      <c r="D31" s="51">
        <v>23</v>
      </c>
      <c r="E31" s="134" t="s">
        <v>293</v>
      </c>
      <c r="F31" s="56">
        <v>230000</v>
      </c>
      <c r="G31" s="181"/>
      <c r="H31" s="32"/>
      <c r="I31" s="67"/>
      <c r="J31" s="184"/>
      <c r="K31" s="184"/>
    </row>
    <row r="32" spans="1:18" ht="20.25">
      <c r="A32" s="49"/>
      <c r="B32" s="49"/>
      <c r="C32" s="49"/>
      <c r="D32" s="208" t="s">
        <v>369</v>
      </c>
      <c r="E32" s="209"/>
      <c r="F32" s="56">
        <f>SUM(F8:F31)</f>
        <v>10825454</v>
      </c>
      <c r="G32" s="181"/>
      <c r="H32" s="32"/>
      <c r="I32" s="67"/>
      <c r="M32" s="67"/>
      <c r="N32" s="67"/>
      <c r="O32" s="67"/>
      <c r="P32" s="32"/>
      <c r="Q32" s="32"/>
      <c r="R32" s="32"/>
    </row>
    <row r="33" spans="1:17" ht="20.25">
      <c r="A33" s="49"/>
      <c r="B33" s="49"/>
      <c r="C33" s="49"/>
      <c r="D33" s="145" t="s">
        <v>375</v>
      </c>
      <c r="E33" s="50"/>
      <c r="F33" s="50"/>
      <c r="G33" s="21"/>
      <c r="H33" s="36"/>
      <c r="I33" s="145"/>
      <c r="Q33" s="97"/>
    </row>
    <row r="34" spans="1:17" ht="21" customHeight="1">
      <c r="A34" s="49"/>
      <c r="B34" s="49"/>
      <c r="C34" s="49"/>
      <c r="H34" s="163"/>
      <c r="I34" s="125" t="s">
        <v>239</v>
      </c>
      <c r="J34" s="210"/>
      <c r="K34" s="210"/>
      <c r="Q34" s="97"/>
    </row>
    <row r="35" spans="1:17" ht="20.25">
      <c r="A35" s="49"/>
      <c r="B35" s="49"/>
      <c r="C35" s="49"/>
      <c r="E35" s="221" t="s">
        <v>432</v>
      </c>
      <c r="F35" s="221"/>
      <c r="G35" s="221"/>
      <c r="H35" s="145"/>
      <c r="I35" s="145"/>
      <c r="J35" s="146"/>
      <c r="Q35" s="97"/>
    </row>
    <row r="36" spans="1:17" ht="20.25">
      <c r="A36" s="49"/>
      <c r="B36" s="49"/>
      <c r="C36" s="49"/>
      <c r="Q36" s="97"/>
    </row>
    <row r="37" spans="1:18" ht="26.25">
      <c r="A37" s="49"/>
      <c r="B37" s="49"/>
      <c r="C37" s="49"/>
      <c r="E37" s="220" t="s">
        <v>309</v>
      </c>
      <c r="F37" s="220"/>
      <c r="G37" s="220"/>
      <c r="I37" s="97"/>
      <c r="L37" s="97"/>
      <c r="M37" s="97"/>
      <c r="N37" s="97"/>
      <c r="O37" s="123"/>
      <c r="P37" s="220" t="s">
        <v>309</v>
      </c>
      <c r="Q37" s="220"/>
      <c r="R37" s="220"/>
    </row>
    <row r="38" spans="1:18" ht="26.25">
      <c r="A38" s="21"/>
      <c r="B38" s="21"/>
      <c r="C38" s="21"/>
      <c r="E38" s="145" t="s">
        <v>422</v>
      </c>
      <c r="F38" s="145"/>
      <c r="G38" s="145" t="s">
        <v>405</v>
      </c>
      <c r="I38" s="97"/>
      <c r="M38" s="97"/>
      <c r="N38" s="97"/>
      <c r="O38" s="124"/>
      <c r="P38" s="145" t="s">
        <v>422</v>
      </c>
      <c r="Q38" s="145"/>
      <c r="R38" s="145" t="s">
        <v>405</v>
      </c>
    </row>
    <row r="39" spans="5:18" ht="26.25">
      <c r="E39" s="67" t="s">
        <v>425</v>
      </c>
      <c r="G39" s="67" t="s">
        <v>408</v>
      </c>
      <c r="O39" s="123"/>
      <c r="P39" s="67" t="s">
        <v>425</v>
      </c>
      <c r="R39" s="67" t="s">
        <v>408</v>
      </c>
    </row>
    <row r="40" spans="5:18" ht="26.25">
      <c r="E40" s="67" t="s">
        <v>406</v>
      </c>
      <c r="F40" s="97"/>
      <c r="G40" s="67" t="s">
        <v>409</v>
      </c>
      <c r="O40" s="123"/>
      <c r="P40" s="67" t="s">
        <v>406</v>
      </c>
      <c r="Q40" s="97"/>
      <c r="R40" s="67" t="s">
        <v>409</v>
      </c>
    </row>
    <row r="41" spans="5:18" ht="20.25">
      <c r="E41" s="67" t="s">
        <v>421</v>
      </c>
      <c r="F41" s="97"/>
      <c r="G41" s="67" t="s">
        <v>410</v>
      </c>
      <c r="P41" s="67" t="s">
        <v>421</v>
      </c>
      <c r="Q41" s="97"/>
      <c r="R41" s="67" t="s">
        <v>410</v>
      </c>
    </row>
    <row r="42" spans="5:18" ht="20.25">
      <c r="E42" s="67" t="s">
        <v>407</v>
      </c>
      <c r="F42" s="97"/>
      <c r="G42" s="67" t="s">
        <v>411</v>
      </c>
      <c r="P42" s="67" t="s">
        <v>407</v>
      </c>
      <c r="Q42" s="97"/>
      <c r="R42" s="67" t="s">
        <v>411</v>
      </c>
    </row>
    <row r="43" spans="5:18" ht="20.25">
      <c r="E43" s="183" t="s">
        <v>423</v>
      </c>
      <c r="F43" s="182"/>
      <c r="G43" s="67" t="s">
        <v>412</v>
      </c>
      <c r="P43" s="183" t="s">
        <v>423</v>
      </c>
      <c r="Q43" s="182"/>
      <c r="R43" s="67" t="s">
        <v>412</v>
      </c>
    </row>
    <row r="44" spans="5:18" ht="26.25">
      <c r="E44" s="166" t="s">
        <v>312</v>
      </c>
      <c r="F44" s="84"/>
      <c r="G44" s="83" t="s">
        <v>413</v>
      </c>
      <c r="P44" s="166" t="s">
        <v>312</v>
      </c>
      <c r="Q44" s="84"/>
      <c r="R44" s="83" t="s">
        <v>413</v>
      </c>
    </row>
  </sheetData>
  <sheetProtection/>
  <mergeCells count="14">
    <mergeCell ref="A1:Q1"/>
    <mergeCell ref="D2:O2"/>
    <mergeCell ref="E7:F7"/>
    <mergeCell ref="L9:P9"/>
    <mergeCell ref="J19:O19"/>
    <mergeCell ref="J22:L22"/>
    <mergeCell ref="J25:K25"/>
    <mergeCell ref="J26:L26"/>
    <mergeCell ref="J30:K30"/>
    <mergeCell ref="D32:E32"/>
    <mergeCell ref="P37:R37"/>
    <mergeCell ref="J34:K34"/>
    <mergeCell ref="E37:G37"/>
    <mergeCell ref="E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8.75390625" style="0" hidden="1" customWidth="1"/>
    <col min="4" max="4" width="7.25390625" style="0" customWidth="1"/>
    <col min="5" max="5" width="21.625" style="0" customWidth="1"/>
    <col min="6" max="6" width="14.125" style="0" customWidth="1"/>
    <col min="7" max="7" width="12.25390625" style="0" customWidth="1"/>
    <col min="8" max="8" width="11.00390625" style="0" customWidth="1"/>
    <col min="9" max="9" width="16.375" style="0" customWidth="1"/>
    <col min="10" max="10" width="16.125" style="0" customWidth="1"/>
    <col min="11" max="11" width="6.25390625" style="0" customWidth="1"/>
    <col min="12" max="12" width="7.00390625" style="0" customWidth="1"/>
    <col min="13" max="13" width="8.25390625" style="0" customWidth="1"/>
    <col min="14" max="14" width="7.875" style="0" customWidth="1"/>
    <col min="15" max="15" width="8.25390625" style="0" customWidth="1"/>
    <col min="16" max="16" width="8.625" style="0" customWidth="1"/>
    <col min="17" max="17" width="6.875" style="0" customWidth="1"/>
  </cols>
  <sheetData>
    <row r="1" spans="1:16" ht="15.75">
      <c r="A1" s="10"/>
      <c r="B1" s="12"/>
      <c r="C1" s="11"/>
      <c r="D1" s="225"/>
      <c r="E1" s="225"/>
      <c r="F1" s="225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26"/>
      <c r="B2" s="226"/>
      <c r="C2" s="226"/>
      <c r="D2" s="226"/>
      <c r="E2" s="226"/>
      <c r="F2" s="226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8.75">
      <c r="A3" s="227" t="s">
        <v>30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4:18" ht="18.75">
      <c r="D4" s="228" t="s">
        <v>22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1"/>
      <c r="R4" s="21"/>
    </row>
    <row r="5" spans="4:18" ht="12.75">
      <c r="D5" s="226"/>
      <c r="E5" s="226"/>
      <c r="F5" s="226"/>
      <c r="G5" s="226"/>
      <c r="H5" s="226"/>
      <c r="I5" s="226"/>
      <c r="J5" s="11"/>
      <c r="K5" s="11"/>
      <c r="L5" s="11"/>
      <c r="M5" s="11"/>
      <c r="N5" s="11"/>
      <c r="O5" s="11"/>
      <c r="P5" s="11"/>
      <c r="Q5" s="21"/>
      <c r="R5" s="21"/>
    </row>
    <row r="6" spans="4:18" ht="12.75">
      <c r="D6" s="229"/>
      <c r="E6" s="229"/>
      <c r="F6" s="229"/>
      <c r="G6" s="229"/>
      <c r="H6" s="229"/>
      <c r="I6" s="229"/>
      <c r="J6" s="21"/>
      <c r="Q6" s="21"/>
      <c r="R6" s="21"/>
    </row>
    <row r="7" spans="4:18" ht="12.75">
      <c r="D7" s="223" t="s">
        <v>28</v>
      </c>
      <c r="E7" s="224"/>
      <c r="F7" s="25">
        <v>45108</v>
      </c>
      <c r="G7" s="25">
        <v>11673</v>
      </c>
      <c r="H7" s="25">
        <v>21390</v>
      </c>
      <c r="I7" s="25">
        <v>19500</v>
      </c>
      <c r="J7" s="27">
        <v>97671</v>
      </c>
      <c r="Q7" s="21"/>
      <c r="R7" s="21"/>
    </row>
    <row r="8" spans="4:18" ht="12.75">
      <c r="D8" s="223" t="s">
        <v>23</v>
      </c>
      <c r="E8" s="224"/>
      <c r="F8" s="23">
        <v>44250</v>
      </c>
      <c r="G8" s="23">
        <v>6550</v>
      </c>
      <c r="H8" s="23">
        <v>21290</v>
      </c>
      <c r="I8" s="23">
        <v>22500</v>
      </c>
      <c r="J8" s="5">
        <f>F8+G8+H8+I8</f>
        <v>94590</v>
      </c>
      <c r="K8" s="21"/>
      <c r="L8" s="21"/>
      <c r="M8" s="21"/>
      <c r="N8" s="21"/>
      <c r="O8" s="21"/>
      <c r="P8" s="21"/>
      <c r="Q8" s="21"/>
      <c r="R8" s="21"/>
    </row>
    <row r="9" spans="4:18" ht="12.75">
      <c r="D9" s="3" t="s">
        <v>3</v>
      </c>
      <c r="E9" s="3" t="s">
        <v>2</v>
      </c>
      <c r="F9" s="5" t="s">
        <v>24</v>
      </c>
      <c r="G9" s="5" t="s">
        <v>25</v>
      </c>
      <c r="H9" s="5" t="s">
        <v>26</v>
      </c>
      <c r="I9" s="5" t="s">
        <v>27</v>
      </c>
      <c r="J9" s="3" t="s">
        <v>21</v>
      </c>
      <c r="K9" s="22"/>
      <c r="Q9" s="21"/>
      <c r="R9" s="21"/>
    </row>
    <row r="10" spans="4:18" ht="12.75">
      <c r="D10" s="7">
        <v>1</v>
      </c>
      <c r="E10" s="8" t="s">
        <v>0</v>
      </c>
      <c r="F10" s="24">
        <v>1142</v>
      </c>
      <c r="G10" s="25">
        <v>1713</v>
      </c>
      <c r="H10" s="25"/>
      <c r="I10" s="26"/>
      <c r="J10" s="16">
        <f>F10+G10+H10+I10</f>
        <v>2855</v>
      </c>
      <c r="K10" s="18"/>
      <c r="L10" s="1"/>
      <c r="M10" s="1"/>
      <c r="N10" s="1"/>
      <c r="O10" s="1"/>
      <c r="P10" s="1"/>
      <c r="Q10" s="21"/>
      <c r="R10" s="21"/>
    </row>
    <row r="11" spans="4:18" ht="12.75">
      <c r="D11" s="7">
        <v>2</v>
      </c>
      <c r="E11" s="8" t="s">
        <v>9</v>
      </c>
      <c r="F11" s="8"/>
      <c r="G11" s="5">
        <v>1142</v>
      </c>
      <c r="H11" s="4"/>
      <c r="I11" s="17"/>
      <c r="J11" s="16">
        <f aca="true" t="shared" si="0" ref="J11:J19">F11+G11+H11+I11</f>
        <v>1142</v>
      </c>
      <c r="K11" s="18"/>
      <c r="L11" s="1"/>
      <c r="Q11" s="21"/>
      <c r="R11" s="21"/>
    </row>
    <row r="12" spans="4:18" ht="12.75">
      <c r="D12" s="7">
        <v>3</v>
      </c>
      <c r="E12" s="8" t="s">
        <v>17</v>
      </c>
      <c r="F12" s="8">
        <v>3426</v>
      </c>
      <c r="G12" s="5">
        <v>1142</v>
      </c>
      <c r="H12" s="4"/>
      <c r="I12" s="17">
        <v>3426</v>
      </c>
      <c r="J12" s="16">
        <f>F12+G12+H12+I12</f>
        <v>7994</v>
      </c>
      <c r="K12" s="18"/>
      <c r="L12" s="1"/>
      <c r="Q12" s="21"/>
      <c r="R12" s="21"/>
    </row>
    <row r="13" spans="4:18" ht="12.75">
      <c r="D13" s="7">
        <v>4</v>
      </c>
      <c r="E13" s="8" t="s">
        <v>10</v>
      </c>
      <c r="F13" s="8">
        <v>3426</v>
      </c>
      <c r="G13" s="5">
        <v>1713</v>
      </c>
      <c r="H13" s="4">
        <v>2855</v>
      </c>
      <c r="I13" s="17">
        <v>3426</v>
      </c>
      <c r="J13" s="16">
        <f>F13+G13+H13+I13</f>
        <v>11420</v>
      </c>
      <c r="K13" s="18"/>
      <c r="L13" s="1"/>
      <c r="Q13" s="21"/>
      <c r="R13" s="21"/>
    </row>
    <row r="14" spans="4:18" ht="12.75">
      <c r="D14" s="7">
        <v>5</v>
      </c>
      <c r="E14" s="8" t="s">
        <v>8</v>
      </c>
      <c r="F14" s="8">
        <v>3426</v>
      </c>
      <c r="G14" s="5">
        <v>1142</v>
      </c>
      <c r="H14" s="4">
        <v>3426</v>
      </c>
      <c r="I14" s="17">
        <v>3426</v>
      </c>
      <c r="J14" s="16">
        <f>F14+G14+H14+I14</f>
        <v>11420</v>
      </c>
      <c r="K14" s="18"/>
      <c r="L14" s="1"/>
      <c r="Q14" s="21"/>
      <c r="R14" s="21"/>
    </row>
    <row r="15" spans="4:18" ht="12.75">
      <c r="D15" s="7">
        <v>6</v>
      </c>
      <c r="E15" s="8" t="s">
        <v>11</v>
      </c>
      <c r="F15" s="8">
        <v>3426</v>
      </c>
      <c r="G15" s="5">
        <v>1142</v>
      </c>
      <c r="H15" s="4">
        <v>3426</v>
      </c>
      <c r="I15" s="17">
        <v>3426</v>
      </c>
      <c r="J15" s="16">
        <f t="shared" si="0"/>
        <v>11420</v>
      </c>
      <c r="K15" s="18"/>
      <c r="L15" s="1"/>
      <c r="Q15" s="21"/>
      <c r="R15" s="21"/>
    </row>
    <row r="16" spans="4:18" ht="12.75">
      <c r="D16" s="7">
        <v>7</v>
      </c>
      <c r="E16" s="8" t="s">
        <v>12</v>
      </c>
      <c r="F16" s="8">
        <v>3426</v>
      </c>
      <c r="G16" s="5">
        <v>1142</v>
      </c>
      <c r="H16" s="4">
        <v>3426</v>
      </c>
      <c r="I16" s="17">
        <v>3426</v>
      </c>
      <c r="J16" s="16">
        <f t="shared" si="0"/>
        <v>11420</v>
      </c>
      <c r="K16" s="18"/>
      <c r="L16" s="1"/>
      <c r="Q16" s="21"/>
      <c r="R16" s="21"/>
    </row>
    <row r="17" spans="4:18" ht="12.75">
      <c r="D17" s="7">
        <v>8</v>
      </c>
      <c r="E17" s="8" t="s">
        <v>1</v>
      </c>
      <c r="F17" s="8">
        <v>3426</v>
      </c>
      <c r="G17" s="5">
        <v>1142</v>
      </c>
      <c r="H17" s="4">
        <v>1188</v>
      </c>
      <c r="I17" s="17"/>
      <c r="J17" s="16">
        <f>F17+G17+H17+I17</f>
        <v>5756</v>
      </c>
      <c r="K17" s="18"/>
      <c r="L17" s="1"/>
      <c r="Q17" s="21"/>
      <c r="R17" s="21"/>
    </row>
    <row r="18" spans="4:18" ht="12.75">
      <c r="D18" s="7">
        <v>9</v>
      </c>
      <c r="E18" s="8" t="s">
        <v>20</v>
      </c>
      <c r="F18" s="8">
        <v>9592</v>
      </c>
      <c r="G18" s="5"/>
      <c r="H18" s="4">
        <v>4796</v>
      </c>
      <c r="I18" s="17"/>
      <c r="J18" s="16">
        <f t="shared" si="0"/>
        <v>14388</v>
      </c>
      <c r="K18" s="18"/>
      <c r="L18" s="1"/>
      <c r="Q18" s="21"/>
      <c r="R18" s="21"/>
    </row>
    <row r="19" spans="4:18" ht="12.75">
      <c r="D19" s="7"/>
      <c r="E19" s="8"/>
      <c r="F19" s="8"/>
      <c r="G19" s="5"/>
      <c r="H19" s="4"/>
      <c r="I19" s="17"/>
      <c r="J19" s="16">
        <f t="shared" si="0"/>
        <v>0</v>
      </c>
      <c r="K19" s="18"/>
      <c r="L19" s="1"/>
      <c r="Q19" s="21"/>
      <c r="R19" s="21"/>
    </row>
    <row r="20" spans="4:18" ht="12.75">
      <c r="D20" s="3" t="s">
        <v>6</v>
      </c>
      <c r="E20" s="5"/>
      <c r="F20" s="5">
        <f>SUM(F10:F19)</f>
        <v>31290</v>
      </c>
      <c r="G20" s="5">
        <f>SUM(G10:G19)</f>
        <v>10278</v>
      </c>
      <c r="H20" s="4">
        <f>SUM(H10:H19)</f>
        <v>19117</v>
      </c>
      <c r="I20" s="17">
        <f>SUM(I10:I19)</f>
        <v>17130</v>
      </c>
      <c r="J20" s="16">
        <f>F20+G20+H20+I20</f>
        <v>77815</v>
      </c>
      <c r="K20" s="18"/>
      <c r="L20" s="1"/>
      <c r="Q20" s="21"/>
      <c r="R20" s="21"/>
    </row>
    <row r="21" spans="4:18" ht="12.75">
      <c r="D21" s="7">
        <v>1</v>
      </c>
      <c r="E21" s="9" t="s">
        <v>4</v>
      </c>
      <c r="F21" s="8">
        <v>3517</v>
      </c>
      <c r="G21" s="5">
        <v>350</v>
      </c>
      <c r="H21" s="5">
        <v>150</v>
      </c>
      <c r="I21" s="17"/>
      <c r="J21" s="16">
        <f>F21+G21+H21+I21</f>
        <v>4017</v>
      </c>
      <c r="K21" s="18"/>
      <c r="L21" s="1"/>
      <c r="M21" s="2" t="s">
        <v>29</v>
      </c>
      <c r="N21" s="2"/>
      <c r="O21" s="2"/>
      <c r="P21" s="2"/>
      <c r="Q21" s="21"/>
      <c r="R21" s="21"/>
    </row>
    <row r="22" spans="4:18" ht="12.75">
      <c r="D22" s="7">
        <v>2</v>
      </c>
      <c r="E22" s="9" t="s">
        <v>16</v>
      </c>
      <c r="F22" s="8"/>
      <c r="G22" s="5"/>
      <c r="H22" s="4"/>
      <c r="I22" s="17"/>
      <c r="J22" s="16"/>
      <c r="K22" s="18"/>
      <c r="L22" s="1" t="s">
        <v>29</v>
      </c>
      <c r="Q22" s="21"/>
      <c r="R22" s="21"/>
    </row>
    <row r="23" spans="4:18" ht="12.75">
      <c r="D23" s="7">
        <v>3</v>
      </c>
      <c r="E23" s="9" t="s">
        <v>5</v>
      </c>
      <c r="F23" s="8"/>
      <c r="G23" s="5"/>
      <c r="H23" s="4"/>
      <c r="I23" s="17"/>
      <c r="J23" s="16">
        <f aca="true" t="shared" si="1" ref="J23:J29">F23+G23+H23+I23</f>
        <v>0</v>
      </c>
      <c r="K23" s="18"/>
      <c r="L23" s="1"/>
      <c r="Q23" s="21"/>
      <c r="R23" s="21"/>
    </row>
    <row r="24" spans="4:18" ht="12.75">
      <c r="D24" s="7">
        <v>4</v>
      </c>
      <c r="E24" s="13" t="s">
        <v>19</v>
      </c>
      <c r="F24" s="5">
        <v>4784</v>
      </c>
      <c r="G24" s="5"/>
      <c r="H24" s="4"/>
      <c r="I24" s="17"/>
      <c r="J24" s="16">
        <f t="shared" si="1"/>
        <v>4784</v>
      </c>
      <c r="K24" s="18"/>
      <c r="L24" s="1"/>
      <c r="Q24" s="21"/>
      <c r="R24" s="21"/>
    </row>
    <row r="25" spans="4:18" ht="12.75">
      <c r="D25" s="7">
        <v>5</v>
      </c>
      <c r="E25" s="9" t="s">
        <v>7</v>
      </c>
      <c r="F25" s="8">
        <v>1911</v>
      </c>
      <c r="G25" s="5"/>
      <c r="H25" s="4"/>
      <c r="I25" s="17">
        <v>2384</v>
      </c>
      <c r="J25" s="16">
        <f t="shared" si="1"/>
        <v>4295</v>
      </c>
      <c r="K25" s="18"/>
      <c r="L25" s="1"/>
      <c r="Q25" s="21"/>
      <c r="R25" s="21"/>
    </row>
    <row r="26" spans="4:18" ht="12.75">
      <c r="D26" s="7">
        <v>6</v>
      </c>
      <c r="E26" s="9" t="s">
        <v>13</v>
      </c>
      <c r="F26" s="8"/>
      <c r="G26" s="5"/>
      <c r="H26" s="4"/>
      <c r="I26" s="17"/>
      <c r="J26" s="16">
        <f t="shared" si="1"/>
        <v>0</v>
      </c>
      <c r="K26" s="18"/>
      <c r="L26" s="1"/>
      <c r="Q26" s="21"/>
      <c r="R26" s="21"/>
    </row>
    <row r="27" spans="4:18" ht="12.75">
      <c r="D27" s="7">
        <v>7</v>
      </c>
      <c r="E27" s="9" t="s">
        <v>14</v>
      </c>
      <c r="F27" s="8"/>
      <c r="G27" s="5"/>
      <c r="H27" s="4"/>
      <c r="I27" s="17"/>
      <c r="J27" s="16">
        <f t="shared" si="1"/>
        <v>0</v>
      </c>
      <c r="K27" s="18"/>
      <c r="L27" s="1"/>
      <c r="Q27" s="21"/>
      <c r="R27" s="21"/>
    </row>
    <row r="28" spans="4:18" ht="12.75">
      <c r="D28" s="7">
        <v>8</v>
      </c>
      <c r="E28" s="9" t="s">
        <v>18</v>
      </c>
      <c r="F28" s="8">
        <v>771</v>
      </c>
      <c r="G28" s="5"/>
      <c r="H28" s="4"/>
      <c r="I28" s="17"/>
      <c r="J28" s="16">
        <f t="shared" si="1"/>
        <v>771</v>
      </c>
      <c r="K28" s="18"/>
      <c r="L28" s="1"/>
      <c r="Q28" s="21"/>
      <c r="R28" s="21"/>
    </row>
    <row r="29" spans="4:18" ht="12.75">
      <c r="D29" s="7">
        <v>9</v>
      </c>
      <c r="E29" s="9" t="s">
        <v>15</v>
      </c>
      <c r="F29" s="8"/>
      <c r="G29" s="5">
        <v>400</v>
      </c>
      <c r="H29" s="5">
        <v>700</v>
      </c>
      <c r="I29" s="17">
        <v>1051</v>
      </c>
      <c r="J29" s="16">
        <f t="shared" si="1"/>
        <v>2151</v>
      </c>
      <c r="K29" s="18"/>
      <c r="L29" s="1"/>
      <c r="Q29" s="21"/>
      <c r="R29" s="21"/>
    </row>
    <row r="30" spans="4:18" ht="12.75">
      <c r="D30" s="3" t="s">
        <v>6</v>
      </c>
      <c r="E30" s="6"/>
      <c r="F30" s="5">
        <f>SUM(F21:F29)</f>
        <v>10983</v>
      </c>
      <c r="G30" s="5">
        <f>SUM(G21:G29)</f>
        <v>750</v>
      </c>
      <c r="H30" s="4">
        <f>SUM(H21:H29)</f>
        <v>850</v>
      </c>
      <c r="I30" s="17">
        <f>SUM(I25:I29)</f>
        <v>3435</v>
      </c>
      <c r="J30" s="16">
        <f>SUM(J21:J29)</f>
        <v>16018</v>
      </c>
      <c r="K30" s="18"/>
      <c r="L30" s="1"/>
      <c r="Q30" s="21"/>
      <c r="R30" s="21"/>
    </row>
    <row r="31" spans="4:18" ht="12.75">
      <c r="D31" s="223"/>
      <c r="E31" s="224"/>
      <c r="F31" s="5">
        <f>F20+F30</f>
        <v>42273</v>
      </c>
      <c r="G31" s="5">
        <f>G20+G30</f>
        <v>11028</v>
      </c>
      <c r="H31" s="5">
        <f>H20+H30</f>
        <v>19967</v>
      </c>
      <c r="I31" s="17">
        <f>I20+I30</f>
        <v>20565</v>
      </c>
      <c r="J31" s="16">
        <f>J20+J30</f>
        <v>93833</v>
      </c>
      <c r="K31" s="18"/>
      <c r="L31" s="1"/>
      <c r="M31" s="2"/>
      <c r="N31" s="2"/>
      <c r="O31" s="2"/>
      <c r="P31" s="2"/>
      <c r="Q31" s="21"/>
      <c r="R31" s="21"/>
    </row>
    <row r="32" spans="4:16" ht="15.75">
      <c r="D32" s="28" t="s">
        <v>31</v>
      </c>
      <c r="E32" s="29"/>
      <c r="F32" s="30"/>
      <c r="G32" s="30"/>
      <c r="H32" s="30"/>
      <c r="I32" s="30"/>
      <c r="J32" s="31">
        <f>J20+J30</f>
        <v>93833</v>
      </c>
      <c r="K32" s="19"/>
      <c r="L32" s="20"/>
      <c r="M32" s="2"/>
      <c r="N32" s="2"/>
      <c r="O32" s="2"/>
      <c r="P32" s="2"/>
    </row>
  </sheetData>
  <sheetProtection/>
  <mergeCells count="9">
    <mergeCell ref="D7:E7"/>
    <mergeCell ref="D8:E8"/>
    <mergeCell ref="D31:E31"/>
    <mergeCell ref="D1:F1"/>
    <mergeCell ref="A2:F2"/>
    <mergeCell ref="A3:R3"/>
    <mergeCell ref="D4:P4"/>
    <mergeCell ref="D5:I5"/>
    <mergeCell ref="D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D1">
      <selection activeCell="D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58.25390625" style="0" customWidth="1"/>
    <col min="6" max="6" width="24.75390625" style="0" customWidth="1"/>
    <col min="7" max="7" width="12.625" style="0" customWidth="1"/>
    <col min="8" max="8" width="10.375" style="0" customWidth="1"/>
    <col min="9" max="9" width="0.2421875" style="0" customWidth="1"/>
    <col min="10" max="10" width="38.875" style="0" customWidth="1"/>
    <col min="11" max="11" width="18.25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25.5">
      <c r="A2" s="69"/>
      <c r="B2" s="69"/>
      <c r="C2" s="69"/>
      <c r="D2" s="231" t="s">
        <v>295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71"/>
      <c r="Q2" s="71"/>
    </row>
    <row r="3" spans="1:17" ht="26.25">
      <c r="A3" s="69"/>
      <c r="B3" s="69"/>
      <c r="C3" s="69"/>
      <c r="D3" s="138" t="s">
        <v>296</v>
      </c>
      <c r="E3" s="138"/>
      <c r="F3" s="138" t="s">
        <v>299</v>
      </c>
      <c r="G3" s="166"/>
      <c r="H3" s="166"/>
      <c r="I3" s="69"/>
      <c r="J3" s="133"/>
      <c r="K3" s="70"/>
      <c r="L3" s="70"/>
      <c r="M3" s="70"/>
      <c r="N3" s="70"/>
      <c r="O3" s="70"/>
      <c r="P3" s="71"/>
      <c r="Q3" s="71"/>
    </row>
    <row r="4" spans="1:17" ht="26.25">
      <c r="A4" s="69"/>
      <c r="B4" s="69"/>
      <c r="C4" s="69"/>
      <c r="D4" s="138" t="s">
        <v>297</v>
      </c>
      <c r="E4" s="138"/>
      <c r="F4" s="138" t="s">
        <v>300</v>
      </c>
      <c r="G4" s="166"/>
      <c r="H4" s="166"/>
      <c r="I4" s="69"/>
      <c r="J4" s="133"/>
      <c r="K4" s="70"/>
      <c r="L4" s="70"/>
      <c r="M4" s="70"/>
      <c r="N4" s="70"/>
      <c r="O4" s="70"/>
      <c r="P4" s="71"/>
      <c r="Q4" s="71"/>
    </row>
    <row r="5" spans="1:17" ht="26.25">
      <c r="A5" s="69"/>
      <c r="B5" s="69"/>
      <c r="C5" s="69"/>
      <c r="D5" s="138" t="s">
        <v>301</v>
      </c>
      <c r="E5" s="138"/>
      <c r="F5" s="138" t="s">
        <v>302</v>
      </c>
      <c r="G5" s="166"/>
      <c r="H5" s="166"/>
      <c r="I5" s="69"/>
      <c r="J5" s="133"/>
      <c r="K5" s="70"/>
      <c r="L5" s="70"/>
      <c r="M5" s="70"/>
      <c r="N5" s="70"/>
      <c r="O5" s="70"/>
      <c r="P5" s="71"/>
      <c r="Q5" s="71"/>
    </row>
    <row r="6" spans="1:17" ht="26.25">
      <c r="A6" s="69"/>
      <c r="B6" s="69"/>
      <c r="C6" s="69"/>
      <c r="D6" s="138" t="s">
        <v>298</v>
      </c>
      <c r="E6" s="138"/>
      <c r="F6" s="138" t="s">
        <v>303</v>
      </c>
      <c r="G6" s="166"/>
      <c r="H6" s="166"/>
      <c r="I6" s="123"/>
      <c r="J6" s="133"/>
      <c r="K6" s="70"/>
      <c r="L6" s="70"/>
      <c r="M6" s="70"/>
      <c r="N6" s="70"/>
      <c r="O6" s="70"/>
      <c r="P6" s="71"/>
      <c r="Q6" s="71"/>
    </row>
    <row r="7" spans="1:17" ht="21.75" customHeight="1">
      <c r="A7" s="69"/>
      <c r="B7" s="69"/>
      <c r="C7" s="69"/>
      <c r="D7" s="51" t="s">
        <v>3</v>
      </c>
      <c r="E7" s="216" t="s">
        <v>304</v>
      </c>
      <c r="F7" s="217"/>
      <c r="O7" s="70"/>
      <c r="P7" s="71"/>
      <c r="Q7" s="71"/>
    </row>
    <row r="8" spans="1:17" ht="20.25" customHeight="1">
      <c r="A8" s="69"/>
      <c r="B8" s="69"/>
      <c r="C8" s="69"/>
      <c r="D8" s="51">
        <v>1</v>
      </c>
      <c r="E8" s="56" t="s">
        <v>42</v>
      </c>
      <c r="F8" s="56">
        <v>1292488</v>
      </c>
      <c r="H8" s="162"/>
      <c r="I8" s="129" t="s">
        <v>211</v>
      </c>
      <c r="L8" s="129"/>
      <c r="M8" s="130"/>
      <c r="N8" s="130"/>
      <c r="O8" s="130"/>
      <c r="P8" s="139"/>
      <c r="Q8" s="96"/>
    </row>
    <row r="9" spans="1:15" ht="18.75" customHeight="1">
      <c r="A9" s="49"/>
      <c r="B9" s="49"/>
      <c r="C9" s="49"/>
      <c r="D9" s="51">
        <v>2</v>
      </c>
      <c r="E9" s="56" t="s">
        <v>43</v>
      </c>
      <c r="F9" s="56">
        <v>260656</v>
      </c>
      <c r="H9" s="32"/>
      <c r="I9" s="140" t="s">
        <v>212</v>
      </c>
      <c r="J9" s="140" t="s">
        <v>313</v>
      </c>
      <c r="K9" s="140" t="s">
        <v>338</v>
      </c>
      <c r="L9" s="129"/>
      <c r="M9" s="129"/>
      <c r="N9" s="130"/>
      <c r="O9" s="130"/>
    </row>
    <row r="10" spans="1:17" ht="18" customHeight="1">
      <c r="A10" s="49"/>
      <c r="B10" s="49"/>
      <c r="C10" s="49"/>
      <c r="D10" s="51">
        <v>3</v>
      </c>
      <c r="E10" s="56" t="s">
        <v>44</v>
      </c>
      <c r="F10" s="56">
        <v>299219</v>
      </c>
      <c r="H10" s="32"/>
      <c r="I10" s="140" t="s">
        <v>214</v>
      </c>
      <c r="J10" s="140" t="s">
        <v>314</v>
      </c>
      <c r="K10" s="140" t="s">
        <v>344</v>
      </c>
      <c r="L10" s="140" t="s">
        <v>345</v>
      </c>
      <c r="M10" s="140"/>
      <c r="N10" s="130"/>
      <c r="O10" s="130"/>
      <c r="P10" s="141"/>
      <c r="Q10" s="97"/>
    </row>
    <row r="11" spans="1:17" ht="23.25" hidden="1">
      <c r="A11" s="49"/>
      <c r="B11" s="49"/>
      <c r="C11" s="49"/>
      <c r="D11" s="51"/>
      <c r="E11" s="56"/>
      <c r="F11" s="56"/>
      <c r="H11" s="32"/>
      <c r="I11" s="140" t="s">
        <v>139</v>
      </c>
      <c r="J11" s="140" t="s">
        <v>314</v>
      </c>
      <c r="K11" s="140" t="s">
        <v>339</v>
      </c>
      <c r="L11" s="129"/>
      <c r="M11" s="129"/>
      <c r="N11" s="130"/>
      <c r="O11" s="130"/>
      <c r="P11" s="141"/>
      <c r="Q11" s="97"/>
    </row>
    <row r="12" spans="1:17" ht="23.25">
      <c r="A12" s="49"/>
      <c r="B12" s="49"/>
      <c r="C12" s="49"/>
      <c r="D12" s="51">
        <v>4</v>
      </c>
      <c r="E12" s="56" t="s">
        <v>205</v>
      </c>
      <c r="F12" s="56">
        <v>189842</v>
      </c>
      <c r="H12" s="32"/>
      <c r="I12" s="140"/>
      <c r="J12" s="140" t="s">
        <v>315</v>
      </c>
      <c r="K12" s="140" t="s">
        <v>340</v>
      </c>
      <c r="L12" s="129"/>
      <c r="M12" s="129"/>
      <c r="N12" s="131"/>
      <c r="O12" s="131"/>
      <c r="P12" s="130"/>
      <c r="Q12" s="97"/>
    </row>
    <row r="13" spans="1:17" ht="20.25" customHeight="1">
      <c r="A13" s="49"/>
      <c r="B13" s="49"/>
      <c r="C13" s="49"/>
      <c r="D13" s="51">
        <v>5</v>
      </c>
      <c r="E13" s="56" t="s">
        <v>46</v>
      </c>
      <c r="F13" s="56">
        <v>17977</v>
      </c>
      <c r="H13" s="32"/>
      <c r="I13" s="140" t="s">
        <v>218</v>
      </c>
      <c r="J13" s="140" t="s">
        <v>316</v>
      </c>
      <c r="K13" s="140" t="s">
        <v>317</v>
      </c>
      <c r="L13" s="140" t="s">
        <v>229</v>
      </c>
      <c r="M13" s="140"/>
      <c r="N13" s="130"/>
      <c r="O13" s="130"/>
      <c r="P13" s="130"/>
      <c r="Q13" s="97"/>
    </row>
    <row r="14" spans="1:17" ht="23.25">
      <c r="A14" s="49"/>
      <c r="B14" s="49"/>
      <c r="C14" s="49"/>
      <c r="D14" s="51">
        <v>6</v>
      </c>
      <c r="E14" s="56" t="s">
        <v>47</v>
      </c>
      <c r="F14" s="56">
        <v>324620</v>
      </c>
      <c r="H14" s="32"/>
      <c r="I14" s="140" t="s">
        <v>221</v>
      </c>
      <c r="J14" s="140" t="s">
        <v>318</v>
      </c>
      <c r="K14" s="140" t="s">
        <v>325</v>
      </c>
      <c r="L14" s="140" t="s">
        <v>333</v>
      </c>
      <c r="M14" s="140"/>
      <c r="N14" s="131"/>
      <c r="O14" s="131"/>
      <c r="P14" s="140"/>
      <c r="Q14" s="97"/>
    </row>
    <row r="15" spans="1:17" ht="23.25">
      <c r="A15" s="49"/>
      <c r="B15" s="49"/>
      <c r="C15" s="49"/>
      <c r="D15" s="51">
        <v>7</v>
      </c>
      <c r="E15" s="56" t="s">
        <v>40</v>
      </c>
      <c r="F15" s="56">
        <v>743782</v>
      </c>
      <c r="H15" s="32"/>
      <c r="I15" s="140" t="s">
        <v>224</v>
      </c>
      <c r="J15" s="140" t="s">
        <v>319</v>
      </c>
      <c r="K15" s="140" t="s">
        <v>326</v>
      </c>
      <c r="L15" s="140" t="s">
        <v>334</v>
      </c>
      <c r="M15" s="140"/>
      <c r="N15" s="131"/>
      <c r="O15" s="131"/>
      <c r="P15" s="130"/>
      <c r="Q15" s="97"/>
    </row>
    <row r="16" spans="1:17" ht="23.25">
      <c r="A16" s="49"/>
      <c r="B16" s="49"/>
      <c r="C16" s="49"/>
      <c r="D16" s="51">
        <v>8</v>
      </c>
      <c r="E16" s="56" t="s">
        <v>48</v>
      </c>
      <c r="F16" s="56">
        <v>137322</v>
      </c>
      <c r="H16" s="97"/>
      <c r="I16" s="140" t="s">
        <v>227</v>
      </c>
      <c r="J16" s="140" t="s">
        <v>320</v>
      </c>
      <c r="K16" s="140" t="s">
        <v>327</v>
      </c>
      <c r="L16" s="140" t="s">
        <v>335</v>
      </c>
      <c r="M16" s="140"/>
      <c r="N16" s="140"/>
      <c r="O16" s="130"/>
      <c r="P16" s="130"/>
      <c r="Q16" s="97"/>
    </row>
    <row r="17" spans="1:17" ht="20.25" customHeight="1">
      <c r="A17" s="49"/>
      <c r="B17" s="49"/>
      <c r="C17" s="49"/>
      <c r="D17" s="51">
        <v>9</v>
      </c>
      <c r="E17" s="56" t="s">
        <v>49</v>
      </c>
      <c r="F17" s="56">
        <v>8816</v>
      </c>
      <c r="H17" s="32"/>
      <c r="I17" s="140" t="s">
        <v>230</v>
      </c>
      <c r="J17" s="140" t="s">
        <v>321</v>
      </c>
      <c r="K17" s="140" t="s">
        <v>328</v>
      </c>
      <c r="L17" s="140" t="s">
        <v>336</v>
      </c>
      <c r="M17" s="140"/>
      <c r="N17" s="130"/>
      <c r="O17" s="130"/>
      <c r="P17" s="142"/>
      <c r="Q17" s="97"/>
    </row>
    <row r="18" spans="1:17" ht="23.25">
      <c r="A18" s="49"/>
      <c r="B18" s="49"/>
      <c r="C18" s="49"/>
      <c r="D18" s="51">
        <v>10</v>
      </c>
      <c r="E18" s="56" t="s">
        <v>286</v>
      </c>
      <c r="F18" s="56">
        <v>91600</v>
      </c>
      <c r="H18" s="97"/>
      <c r="I18" s="140" t="s">
        <v>233</v>
      </c>
      <c r="J18" s="140" t="s">
        <v>322</v>
      </c>
      <c r="K18" s="140" t="s">
        <v>329</v>
      </c>
      <c r="L18" s="140" t="s">
        <v>337</v>
      </c>
      <c r="M18" s="140"/>
      <c r="N18" s="140"/>
      <c r="O18" s="140"/>
      <c r="P18" s="142"/>
      <c r="Q18" s="97"/>
    </row>
    <row r="19" spans="1:17" ht="23.25">
      <c r="A19" s="49"/>
      <c r="B19" s="49"/>
      <c r="C19" s="49"/>
      <c r="D19" s="51">
        <v>11</v>
      </c>
      <c r="E19" s="56" t="s">
        <v>269</v>
      </c>
      <c r="F19" s="56">
        <v>77030</v>
      </c>
      <c r="H19" s="162"/>
      <c r="I19" s="129" t="s">
        <v>236</v>
      </c>
      <c r="J19" s="140" t="s">
        <v>323</v>
      </c>
      <c r="K19" s="140" t="s">
        <v>330</v>
      </c>
      <c r="L19" s="140" t="s">
        <v>333</v>
      </c>
      <c r="M19" s="140"/>
      <c r="N19" s="131"/>
      <c r="O19" s="131"/>
      <c r="P19" s="140"/>
      <c r="Q19" s="97"/>
    </row>
    <row r="20" spans="1:17" ht="23.25">
      <c r="A20" s="49"/>
      <c r="B20" s="49"/>
      <c r="C20" s="49"/>
      <c r="D20" s="51">
        <v>12</v>
      </c>
      <c r="E20" s="134" t="s">
        <v>120</v>
      </c>
      <c r="F20" s="56">
        <v>419388</v>
      </c>
      <c r="H20" s="97"/>
      <c r="J20" s="140" t="s">
        <v>324</v>
      </c>
      <c r="K20" s="140" t="s">
        <v>331</v>
      </c>
      <c r="L20" s="140" t="s">
        <v>333</v>
      </c>
      <c r="M20" s="140"/>
      <c r="N20" s="131"/>
      <c r="O20" s="131"/>
      <c r="P20" s="140"/>
      <c r="Q20" s="97"/>
    </row>
    <row r="21" spans="1:17" ht="23.25">
      <c r="A21" s="49"/>
      <c r="B21" s="49"/>
      <c r="C21" s="49"/>
      <c r="D21" s="51">
        <v>13</v>
      </c>
      <c r="E21" s="134" t="s">
        <v>205</v>
      </c>
      <c r="F21" s="56">
        <v>360738</v>
      </c>
      <c r="H21" s="162"/>
      <c r="I21" s="129"/>
      <c r="J21" s="129" t="s">
        <v>273</v>
      </c>
      <c r="K21" s="129" t="s">
        <v>332</v>
      </c>
      <c r="M21" s="129"/>
      <c r="N21" s="129"/>
      <c r="O21" s="67"/>
      <c r="Q21" s="97"/>
    </row>
    <row r="22" spans="1:9" ht="20.25">
      <c r="A22" s="49"/>
      <c r="B22" s="49"/>
      <c r="C22" s="49"/>
      <c r="D22" s="51">
        <v>14</v>
      </c>
      <c r="E22" s="135" t="s">
        <v>207</v>
      </c>
      <c r="F22" s="56">
        <v>50986</v>
      </c>
      <c r="H22" s="32"/>
      <c r="I22" s="67"/>
    </row>
    <row r="23" spans="1:19" ht="23.25">
      <c r="A23" s="49"/>
      <c r="B23" s="49"/>
      <c r="C23" s="49"/>
      <c r="D23" s="51">
        <v>15</v>
      </c>
      <c r="E23" s="135" t="s">
        <v>65</v>
      </c>
      <c r="F23" s="56">
        <v>50160</v>
      </c>
      <c r="H23" s="32"/>
      <c r="I23" s="67"/>
      <c r="J23" s="67"/>
      <c r="K23" s="67"/>
      <c r="L23" s="67"/>
      <c r="N23" t="s">
        <v>29</v>
      </c>
      <c r="O23" s="140"/>
      <c r="P23" s="140"/>
      <c r="Q23" s="131"/>
      <c r="R23" s="131"/>
      <c r="S23" s="140"/>
    </row>
    <row r="24" spans="1:17" ht="20.25">
      <c r="A24" s="49"/>
      <c r="B24" s="49"/>
      <c r="C24" s="49"/>
      <c r="D24" s="51">
        <v>16</v>
      </c>
      <c r="E24" s="161" t="s">
        <v>305</v>
      </c>
      <c r="F24" s="56">
        <v>6805</v>
      </c>
      <c r="H24" s="97"/>
      <c r="Q24" s="97"/>
    </row>
    <row r="25" spans="1:17" ht="23.25">
      <c r="A25" s="49"/>
      <c r="B25" s="49"/>
      <c r="C25" s="49"/>
      <c r="D25" s="51">
        <v>17</v>
      </c>
      <c r="E25" s="135" t="s">
        <v>293</v>
      </c>
      <c r="F25" s="56">
        <v>230000</v>
      </c>
      <c r="H25" s="162"/>
      <c r="I25" s="129" t="s">
        <v>238</v>
      </c>
      <c r="J25" s="220" t="s">
        <v>309</v>
      </c>
      <c r="K25" s="220"/>
      <c r="L25" s="220"/>
      <c r="Q25" s="97"/>
    </row>
    <row r="26" spans="1:18" ht="20.25">
      <c r="A26" s="49"/>
      <c r="B26" s="49"/>
      <c r="C26" s="49"/>
      <c r="D26" s="51">
        <v>18</v>
      </c>
      <c r="E26" s="135" t="s">
        <v>179</v>
      </c>
      <c r="F26" s="56">
        <v>16200</v>
      </c>
      <c r="H26" s="32"/>
      <c r="I26" s="67" t="s">
        <v>240</v>
      </c>
      <c r="J26" s="67" t="s">
        <v>310</v>
      </c>
      <c r="K26" s="67"/>
      <c r="L26" s="67"/>
      <c r="M26" s="67"/>
      <c r="N26" s="67"/>
      <c r="O26" s="67">
        <v>4500</v>
      </c>
      <c r="P26" s="32" t="s">
        <v>342</v>
      </c>
      <c r="Q26" s="32"/>
      <c r="R26" s="32"/>
    </row>
    <row r="27" spans="1:18" ht="20.25">
      <c r="A27" s="49"/>
      <c r="B27" s="49"/>
      <c r="C27" s="49"/>
      <c r="D27" s="51">
        <v>19</v>
      </c>
      <c r="E27" s="135" t="s">
        <v>288</v>
      </c>
      <c r="F27" s="56">
        <v>35728</v>
      </c>
      <c r="H27" s="32"/>
      <c r="I27" s="67" t="s">
        <v>241</v>
      </c>
      <c r="J27" s="67" t="s">
        <v>341</v>
      </c>
      <c r="K27" s="172"/>
      <c r="L27" s="67"/>
      <c r="M27" s="67"/>
      <c r="N27" s="67"/>
      <c r="O27" s="172">
        <v>1514</v>
      </c>
      <c r="P27" s="32" t="s">
        <v>308</v>
      </c>
      <c r="Q27" s="32"/>
      <c r="R27" s="32"/>
    </row>
    <row r="28" spans="1:18" ht="20.25">
      <c r="A28" s="49"/>
      <c r="B28" s="49"/>
      <c r="C28" s="49"/>
      <c r="D28" s="51">
        <v>20</v>
      </c>
      <c r="E28" s="135" t="s">
        <v>91</v>
      </c>
      <c r="F28" s="56">
        <v>59811</v>
      </c>
      <c r="H28" s="32"/>
      <c r="I28" s="67"/>
      <c r="J28" s="67" t="s">
        <v>311</v>
      </c>
      <c r="K28" s="67"/>
      <c r="L28" s="67"/>
      <c r="M28" s="67"/>
      <c r="N28" s="67"/>
      <c r="O28" s="172">
        <v>30000</v>
      </c>
      <c r="P28" s="32" t="s">
        <v>283</v>
      </c>
      <c r="Q28" s="32"/>
      <c r="R28" s="32"/>
    </row>
    <row r="29" spans="1:18" ht="20.25">
      <c r="A29" s="49"/>
      <c r="B29" s="49"/>
      <c r="C29" s="49"/>
      <c r="D29" s="51">
        <v>21</v>
      </c>
      <c r="E29" s="56" t="s">
        <v>209</v>
      </c>
      <c r="F29" s="56">
        <v>448405</v>
      </c>
      <c r="H29" s="32"/>
      <c r="I29" s="67"/>
      <c r="J29" s="67"/>
      <c r="K29" s="172"/>
      <c r="L29" s="67"/>
      <c r="M29" s="67"/>
      <c r="N29" s="67"/>
      <c r="O29" s="172"/>
      <c r="P29" s="32"/>
      <c r="Q29" s="32"/>
      <c r="R29" s="32"/>
    </row>
    <row r="30" spans="1:15" ht="26.25">
      <c r="A30" s="49"/>
      <c r="B30" s="49"/>
      <c r="C30" s="49"/>
      <c r="D30" s="51">
        <v>22</v>
      </c>
      <c r="E30" s="174" t="s">
        <v>343</v>
      </c>
      <c r="F30" s="56">
        <v>36014</v>
      </c>
      <c r="H30" s="32"/>
      <c r="I30" s="67" t="s">
        <v>246</v>
      </c>
      <c r="J30" s="173" t="s">
        <v>312</v>
      </c>
      <c r="L30" s="67"/>
      <c r="O30" s="138">
        <v>36014</v>
      </c>
    </row>
    <row r="31" spans="1:18" ht="20.25">
      <c r="A31" s="49"/>
      <c r="B31" s="49"/>
      <c r="C31" s="49"/>
      <c r="D31" s="208" t="s">
        <v>306</v>
      </c>
      <c r="E31" s="209"/>
      <c r="F31" s="56">
        <f>SUM(F8:F30)</f>
        <v>5157587</v>
      </c>
      <c r="H31" s="32"/>
      <c r="I31" s="67"/>
      <c r="J31" s="67"/>
      <c r="K31" s="67"/>
      <c r="L31" s="67"/>
      <c r="M31" s="67"/>
      <c r="N31" s="67"/>
      <c r="O31" s="67"/>
      <c r="P31" s="32"/>
      <c r="Q31" s="32"/>
      <c r="R31" s="32"/>
    </row>
    <row r="32" spans="1:17" ht="20.25">
      <c r="A32" s="49"/>
      <c r="B32" s="49"/>
      <c r="C32" s="49"/>
      <c r="D32" s="36" t="s">
        <v>307</v>
      </c>
      <c r="E32" s="21"/>
      <c r="F32" s="21"/>
      <c r="G32" s="21"/>
      <c r="H32" s="36"/>
      <c r="I32" s="145"/>
      <c r="J32" s="145"/>
      <c r="K32" s="145"/>
      <c r="L32" s="145"/>
      <c r="M32" s="145"/>
      <c r="N32" s="145"/>
      <c r="O32" s="146"/>
      <c r="Q32" s="97"/>
    </row>
    <row r="33" spans="1:17" ht="26.25">
      <c r="A33" s="49"/>
      <c r="B33" s="49"/>
      <c r="C33" s="49"/>
      <c r="D33" s="123"/>
      <c r="E33" s="123"/>
      <c r="F33" s="132"/>
      <c r="G33" s="132"/>
      <c r="H33" s="163"/>
      <c r="I33" s="125" t="s">
        <v>239</v>
      </c>
      <c r="J33" t="s">
        <v>29</v>
      </c>
      <c r="Q33" s="97"/>
    </row>
    <row r="34" spans="1:17" ht="26.25">
      <c r="A34" s="49"/>
      <c r="B34" s="49"/>
      <c r="C34" s="49"/>
      <c r="D34" s="124"/>
      <c r="E34" s="123"/>
      <c r="F34" s="126"/>
      <c r="G34" s="127"/>
      <c r="H34" s="164"/>
      <c r="I34" s="128"/>
      <c r="Q34" s="97"/>
    </row>
    <row r="35" spans="1:17" ht="26.25">
      <c r="A35" s="49"/>
      <c r="B35" s="49"/>
      <c r="C35" s="49"/>
      <c r="D35" s="123"/>
      <c r="E35" s="123"/>
      <c r="F35" s="126"/>
      <c r="G35" s="127"/>
      <c r="H35" s="164"/>
      <c r="I35" s="128"/>
      <c r="Q35" s="97"/>
    </row>
    <row r="36" spans="1:17" ht="26.25">
      <c r="A36" s="49"/>
      <c r="B36" s="49"/>
      <c r="C36" s="49"/>
      <c r="D36" s="123"/>
      <c r="E36" s="123"/>
      <c r="F36" s="126"/>
      <c r="G36" s="126"/>
      <c r="H36" s="165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15">
      <c r="A37" s="21"/>
      <c r="B37" s="21"/>
      <c r="C37" s="21"/>
      <c r="H37" s="97"/>
      <c r="I37" s="97"/>
      <c r="J37" s="97"/>
      <c r="K37" s="97"/>
      <c r="L37" s="97"/>
      <c r="M37" s="97"/>
      <c r="N37" s="97"/>
      <c r="O37" s="96"/>
      <c r="P37" s="96"/>
      <c r="Q37" s="97"/>
    </row>
  </sheetData>
  <sheetProtection/>
  <mergeCells count="5">
    <mergeCell ref="A1:Q1"/>
    <mergeCell ref="D2:O2"/>
    <mergeCell ref="E7:F7"/>
    <mergeCell ref="D31:E31"/>
    <mergeCell ref="J25:L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58.25390625" style="0" customWidth="1"/>
    <col min="6" max="6" width="24.75390625" style="0" customWidth="1"/>
    <col min="7" max="7" width="12.625" style="0" customWidth="1"/>
    <col min="8" max="8" width="10.375" style="0" customWidth="1"/>
    <col min="9" max="9" width="0.2421875" style="0" customWidth="1"/>
    <col min="10" max="10" width="28.125" style="0" customWidth="1"/>
    <col min="11" max="11" width="15.00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25.5">
      <c r="A2" s="69"/>
      <c r="B2" s="69"/>
      <c r="C2" s="69"/>
      <c r="D2" s="231" t="s">
        <v>261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71"/>
      <c r="Q2" s="71"/>
    </row>
    <row r="3" spans="1:17" ht="26.25">
      <c r="A3" s="69"/>
      <c r="B3" s="69"/>
      <c r="C3" s="69"/>
      <c r="D3" s="138" t="s">
        <v>110</v>
      </c>
      <c r="E3" s="138"/>
      <c r="F3" s="138" t="s">
        <v>195</v>
      </c>
      <c r="G3" s="166" t="s">
        <v>196</v>
      </c>
      <c r="H3" s="166"/>
      <c r="I3" s="69"/>
      <c r="J3" s="133"/>
      <c r="K3" s="70"/>
      <c r="L3" s="70"/>
      <c r="M3" s="70"/>
      <c r="N3" s="70"/>
      <c r="O3" s="70"/>
      <c r="P3" s="71"/>
      <c r="Q3" s="71"/>
    </row>
    <row r="4" spans="1:17" ht="26.25">
      <c r="A4" s="69"/>
      <c r="B4" s="69"/>
      <c r="C4" s="69"/>
      <c r="D4" s="138" t="s">
        <v>262</v>
      </c>
      <c r="E4" s="138"/>
      <c r="F4" s="138"/>
      <c r="G4" s="166" t="s">
        <v>266</v>
      </c>
      <c r="H4" s="166"/>
      <c r="I4" s="69"/>
      <c r="J4" s="133"/>
      <c r="K4" s="70"/>
      <c r="L4" s="70"/>
      <c r="M4" s="70"/>
      <c r="N4" s="70"/>
      <c r="O4" s="70"/>
      <c r="P4" s="71"/>
      <c r="Q4" s="71"/>
    </row>
    <row r="5" spans="1:17" ht="26.25">
      <c r="A5" s="69"/>
      <c r="B5" s="69"/>
      <c r="C5" s="69"/>
      <c r="D5" s="138" t="s">
        <v>263</v>
      </c>
      <c r="E5" s="138"/>
      <c r="F5" s="138"/>
      <c r="G5" s="166" t="s">
        <v>267</v>
      </c>
      <c r="H5" s="166"/>
      <c r="I5" s="69"/>
      <c r="J5" s="133"/>
      <c r="K5" s="70"/>
      <c r="L5" s="70"/>
      <c r="M5" s="70"/>
      <c r="N5" s="70"/>
      <c r="O5" s="70"/>
      <c r="P5" s="71"/>
      <c r="Q5" s="71"/>
    </row>
    <row r="6" spans="1:17" ht="26.25">
      <c r="A6" s="69"/>
      <c r="B6" s="69"/>
      <c r="C6" s="69"/>
      <c r="D6" s="67" t="s">
        <v>268</v>
      </c>
      <c r="E6" s="67"/>
      <c r="F6" s="67"/>
      <c r="G6" s="166">
        <v>61606</v>
      </c>
      <c r="H6" s="166" t="s">
        <v>202</v>
      </c>
      <c r="I6" s="123"/>
      <c r="J6" s="133"/>
      <c r="K6" s="70"/>
      <c r="L6" s="70"/>
      <c r="M6" s="70"/>
      <c r="N6" s="70"/>
      <c r="O6" s="70"/>
      <c r="P6" s="71"/>
      <c r="Q6" s="71"/>
    </row>
    <row r="7" spans="1:17" ht="21.75" customHeight="1">
      <c r="A7" s="69"/>
      <c r="B7" s="69"/>
      <c r="C7" s="69"/>
      <c r="D7" s="51" t="s">
        <v>3</v>
      </c>
      <c r="E7" s="216" t="s">
        <v>264</v>
      </c>
      <c r="F7" s="217"/>
      <c r="O7" s="70"/>
      <c r="P7" s="71"/>
      <c r="Q7" s="71"/>
    </row>
    <row r="8" spans="1:17" ht="20.25" customHeight="1">
      <c r="A8" s="69"/>
      <c r="B8" s="69"/>
      <c r="C8" s="69"/>
      <c r="D8" s="51">
        <v>1</v>
      </c>
      <c r="E8" s="56" t="s">
        <v>42</v>
      </c>
      <c r="F8" s="56">
        <v>1437472</v>
      </c>
      <c r="H8" s="162"/>
      <c r="I8" s="129" t="s">
        <v>211</v>
      </c>
      <c r="J8" s="129"/>
      <c r="K8" s="129"/>
      <c r="L8" s="129"/>
      <c r="M8" s="130"/>
      <c r="N8" s="130"/>
      <c r="O8" s="130"/>
      <c r="P8" s="139"/>
      <c r="Q8" s="96"/>
    </row>
    <row r="9" spans="1:17" ht="18.75" customHeight="1">
      <c r="A9" s="49"/>
      <c r="B9" s="49"/>
      <c r="C9" s="49"/>
      <c r="D9" s="51">
        <v>2</v>
      </c>
      <c r="E9" s="56" t="s">
        <v>43</v>
      </c>
      <c r="F9" s="56">
        <v>260243</v>
      </c>
      <c r="H9" s="32"/>
      <c r="I9" s="140" t="s">
        <v>212</v>
      </c>
      <c r="J9" s="140"/>
      <c r="K9" s="140" t="s">
        <v>213</v>
      </c>
      <c r="L9" s="129"/>
      <c r="M9" s="129"/>
      <c r="N9" s="130"/>
      <c r="O9" s="130"/>
      <c r="P9" s="141"/>
      <c r="Q9" s="97"/>
    </row>
    <row r="10" spans="1:17" ht="18" customHeight="1">
      <c r="A10" s="49"/>
      <c r="B10" s="49"/>
      <c r="C10" s="49"/>
      <c r="D10" s="51">
        <v>3</v>
      </c>
      <c r="E10" s="56" t="s">
        <v>44</v>
      </c>
      <c r="F10" s="56">
        <v>333760</v>
      </c>
      <c r="H10" s="32"/>
      <c r="I10" s="140" t="s">
        <v>214</v>
      </c>
      <c r="J10" s="140"/>
      <c r="K10" s="140" t="s">
        <v>274</v>
      </c>
      <c r="L10" s="129"/>
      <c r="M10" s="129"/>
      <c r="N10" s="130"/>
      <c r="O10" s="130"/>
      <c r="P10" s="141"/>
      <c r="Q10" s="97"/>
    </row>
    <row r="11" spans="1:17" ht="20.25" customHeight="1">
      <c r="A11" s="49"/>
      <c r="B11" s="49"/>
      <c r="C11" s="49"/>
      <c r="D11" s="51">
        <v>4</v>
      </c>
      <c r="E11" s="56" t="s">
        <v>117</v>
      </c>
      <c r="F11" s="56">
        <v>387506</v>
      </c>
      <c r="H11" s="32"/>
      <c r="I11" s="140" t="s">
        <v>216</v>
      </c>
      <c r="J11" s="140"/>
      <c r="K11" s="140" t="s">
        <v>217</v>
      </c>
      <c r="L11" s="129" t="s">
        <v>248</v>
      </c>
      <c r="M11" s="129"/>
      <c r="N11" s="130"/>
      <c r="O11" s="130"/>
      <c r="P11" s="141"/>
      <c r="Q11" s="97"/>
    </row>
    <row r="12" spans="1:17" ht="23.25" hidden="1">
      <c r="A12" s="49"/>
      <c r="B12" s="49"/>
      <c r="C12" s="49"/>
      <c r="D12" s="51"/>
      <c r="E12" s="56"/>
      <c r="F12" s="56"/>
      <c r="H12" s="32"/>
      <c r="I12" s="140" t="s">
        <v>139</v>
      </c>
      <c r="J12" s="140"/>
      <c r="K12" s="140" t="s">
        <v>140</v>
      </c>
      <c r="L12" s="129" t="s">
        <v>146</v>
      </c>
      <c r="M12" s="129"/>
      <c r="N12" s="130"/>
      <c r="O12" s="130"/>
      <c r="P12" s="141"/>
      <c r="Q12" s="97"/>
    </row>
    <row r="13" spans="1:17" ht="20.25" customHeight="1">
      <c r="A13" s="49"/>
      <c r="B13" s="49"/>
      <c r="C13" s="49"/>
      <c r="D13" s="51">
        <v>5</v>
      </c>
      <c r="E13" s="56" t="s">
        <v>46</v>
      </c>
      <c r="F13" s="56">
        <v>36250</v>
      </c>
      <c r="H13" s="32"/>
      <c r="I13" s="140" t="s">
        <v>218</v>
      </c>
      <c r="J13" s="140"/>
      <c r="K13" s="140" t="s">
        <v>219</v>
      </c>
      <c r="L13" s="129" t="s">
        <v>220</v>
      </c>
      <c r="M13" s="129"/>
      <c r="N13" s="131"/>
      <c r="O13" s="131"/>
      <c r="P13" s="130"/>
      <c r="Q13" s="97"/>
    </row>
    <row r="14" spans="1:17" ht="23.25">
      <c r="A14" s="49"/>
      <c r="B14" s="49"/>
      <c r="C14" s="49"/>
      <c r="D14" s="51">
        <v>6</v>
      </c>
      <c r="E14" s="56" t="s">
        <v>47</v>
      </c>
      <c r="F14" s="56">
        <v>253995</v>
      </c>
      <c r="H14" s="32"/>
      <c r="I14" s="140" t="s">
        <v>221</v>
      </c>
      <c r="J14" s="130"/>
      <c r="K14" s="140" t="s">
        <v>222</v>
      </c>
      <c r="L14" s="129" t="s">
        <v>275</v>
      </c>
      <c r="M14" s="129"/>
      <c r="N14" s="130"/>
      <c r="O14" s="130"/>
      <c r="P14" s="130"/>
      <c r="Q14" s="97"/>
    </row>
    <row r="15" spans="1:17" ht="23.25">
      <c r="A15" s="49"/>
      <c r="B15" s="49"/>
      <c r="C15" s="49"/>
      <c r="D15" s="51">
        <v>7</v>
      </c>
      <c r="E15" s="56" t="s">
        <v>40</v>
      </c>
      <c r="F15" s="56">
        <v>615626</v>
      </c>
      <c r="H15" s="32"/>
      <c r="I15" s="140" t="s">
        <v>224</v>
      </c>
      <c r="J15" s="130"/>
      <c r="K15" s="140" t="s">
        <v>225</v>
      </c>
      <c r="L15" s="140" t="s">
        <v>276</v>
      </c>
      <c r="M15" s="140"/>
      <c r="N15" s="131"/>
      <c r="O15" s="131"/>
      <c r="P15" s="140"/>
      <c r="Q15" s="97"/>
    </row>
    <row r="16" spans="1:17" ht="23.25">
      <c r="A16" s="49"/>
      <c r="B16" s="49"/>
      <c r="C16" s="49"/>
      <c r="D16" s="51">
        <v>8</v>
      </c>
      <c r="E16" s="56" t="s">
        <v>48</v>
      </c>
      <c r="F16" s="56">
        <v>231222</v>
      </c>
      <c r="H16" s="97"/>
      <c r="I16" s="140" t="s">
        <v>227</v>
      </c>
      <c r="J16" s="130"/>
      <c r="K16" s="140" t="s">
        <v>228</v>
      </c>
      <c r="L16" s="140" t="s">
        <v>229</v>
      </c>
      <c r="M16" s="140"/>
      <c r="N16" s="131"/>
      <c r="O16" s="131"/>
      <c r="P16" s="130"/>
      <c r="Q16" s="97"/>
    </row>
    <row r="17" spans="1:17" ht="20.25" customHeight="1">
      <c r="A17" s="49"/>
      <c r="B17" s="49"/>
      <c r="C17" s="49"/>
      <c r="D17" s="51">
        <v>9</v>
      </c>
      <c r="E17" s="56" t="s">
        <v>49</v>
      </c>
      <c r="F17" s="56">
        <v>9801</v>
      </c>
      <c r="H17" s="32"/>
      <c r="I17" s="140" t="s">
        <v>230</v>
      </c>
      <c r="J17" s="140"/>
      <c r="K17" s="140" t="s">
        <v>231</v>
      </c>
      <c r="L17" s="140" t="s">
        <v>277</v>
      </c>
      <c r="M17" s="140"/>
      <c r="N17" s="140"/>
      <c r="O17" s="130"/>
      <c r="P17" s="130"/>
      <c r="Q17" s="97"/>
    </row>
    <row r="18" spans="1:17" ht="23.25">
      <c r="A18" s="49"/>
      <c r="B18" s="49"/>
      <c r="C18" s="49"/>
      <c r="D18" s="51">
        <v>10</v>
      </c>
      <c r="E18" s="56" t="s">
        <v>204</v>
      </c>
      <c r="F18" s="56">
        <v>28835</v>
      </c>
      <c r="H18" s="97"/>
      <c r="I18" s="140" t="s">
        <v>233</v>
      </c>
      <c r="J18" s="140"/>
      <c r="K18" s="140" t="s">
        <v>234</v>
      </c>
      <c r="L18" s="140" t="s">
        <v>235</v>
      </c>
      <c r="M18" s="140"/>
      <c r="N18" s="130"/>
      <c r="O18" s="130"/>
      <c r="P18" s="142"/>
      <c r="Q18" s="97"/>
    </row>
    <row r="19" spans="1:17" ht="23.25">
      <c r="A19" s="49"/>
      <c r="B19" s="49"/>
      <c r="C19" s="49"/>
      <c r="D19" s="51">
        <v>11</v>
      </c>
      <c r="E19" s="56" t="s">
        <v>269</v>
      </c>
      <c r="F19" s="56">
        <v>285000</v>
      </c>
      <c r="H19" s="162"/>
      <c r="I19" s="129" t="s">
        <v>236</v>
      </c>
      <c r="J19" s="129" t="s">
        <v>273</v>
      </c>
      <c r="K19" s="129" t="s">
        <v>237</v>
      </c>
      <c r="L19" s="143"/>
      <c r="M19" s="130"/>
      <c r="N19" s="130"/>
      <c r="O19" s="130"/>
      <c r="P19" s="142"/>
      <c r="Q19" s="97"/>
    </row>
    <row r="20" spans="1:17" ht="20.25">
      <c r="A20" s="49"/>
      <c r="B20" s="49"/>
      <c r="C20" s="49"/>
      <c r="D20" s="51">
        <v>12</v>
      </c>
      <c r="E20" s="134" t="s">
        <v>120</v>
      </c>
      <c r="F20" s="56">
        <v>335940</v>
      </c>
      <c r="H20" s="97"/>
      <c r="P20" s="122"/>
      <c r="Q20" s="97"/>
    </row>
    <row r="21" spans="1:17" ht="23.25">
      <c r="A21" s="49"/>
      <c r="B21" s="49"/>
      <c r="C21" s="49"/>
      <c r="D21" s="51">
        <v>13</v>
      </c>
      <c r="E21" s="134" t="s">
        <v>205</v>
      </c>
      <c r="F21" s="56">
        <v>151622</v>
      </c>
      <c r="H21" s="162"/>
      <c r="I21" s="129"/>
      <c r="J21" s="129"/>
      <c r="K21" s="129"/>
      <c r="L21" s="129"/>
      <c r="M21" s="130"/>
      <c r="P21" s="122"/>
      <c r="Q21" s="97"/>
    </row>
    <row r="22" spans="1:17" ht="23.25">
      <c r="A22" s="49"/>
      <c r="B22" s="49"/>
      <c r="C22" s="49"/>
      <c r="D22" s="51">
        <v>14</v>
      </c>
      <c r="E22" s="135" t="s">
        <v>207</v>
      </c>
      <c r="F22" s="56">
        <v>51112</v>
      </c>
      <c r="H22" s="32"/>
      <c r="I22" s="67"/>
      <c r="J22" s="67"/>
      <c r="K22" s="67"/>
      <c r="M22" s="129"/>
      <c r="N22" s="129"/>
      <c r="O22" s="67"/>
      <c r="Q22" s="97"/>
    </row>
    <row r="23" spans="1:17" ht="20.25">
      <c r="A23" s="49"/>
      <c r="B23" s="49"/>
      <c r="C23" s="49"/>
      <c r="D23" s="51">
        <v>15</v>
      </c>
      <c r="E23" s="135" t="s">
        <v>65</v>
      </c>
      <c r="F23" s="56">
        <v>21660</v>
      </c>
      <c r="H23" s="32"/>
      <c r="I23" s="67"/>
      <c r="J23" s="67"/>
      <c r="K23" s="67"/>
      <c r="L23" s="67"/>
      <c r="N23" t="s">
        <v>29</v>
      </c>
      <c r="O23" s="67"/>
      <c r="Q23" s="97"/>
    </row>
    <row r="24" spans="1:17" ht="20.25">
      <c r="A24" s="49"/>
      <c r="B24" s="49"/>
      <c r="C24" s="49"/>
      <c r="D24" s="51">
        <v>16</v>
      </c>
      <c r="E24" s="161" t="s">
        <v>182</v>
      </c>
      <c r="F24" s="56">
        <v>46079</v>
      </c>
      <c r="H24" s="97"/>
      <c r="Q24" s="97"/>
    </row>
    <row r="25" spans="1:17" ht="23.25">
      <c r="A25" s="49"/>
      <c r="B25" s="49"/>
      <c r="C25" s="49"/>
      <c r="D25" s="51">
        <v>17</v>
      </c>
      <c r="E25" s="135" t="s">
        <v>177</v>
      </c>
      <c r="F25" s="56">
        <v>190000</v>
      </c>
      <c r="H25" s="162"/>
      <c r="I25" s="129" t="s">
        <v>238</v>
      </c>
      <c r="J25" s="129"/>
      <c r="K25" s="129"/>
      <c r="L25" s="129"/>
      <c r="Q25" s="97"/>
    </row>
    <row r="26" spans="1:18" ht="20.25">
      <c r="A26" s="49"/>
      <c r="B26" s="49"/>
      <c r="C26" s="49"/>
      <c r="D26" s="51">
        <v>18</v>
      </c>
      <c r="E26" s="135" t="s">
        <v>179</v>
      </c>
      <c r="F26" s="56">
        <v>2160</v>
      </c>
      <c r="H26" s="32"/>
      <c r="I26" s="67" t="s">
        <v>240</v>
      </c>
      <c r="J26" s="67"/>
      <c r="K26" s="67"/>
      <c r="L26" s="67"/>
      <c r="M26" s="67"/>
      <c r="N26" s="67"/>
      <c r="O26" s="67" t="s">
        <v>166</v>
      </c>
      <c r="P26" s="32" t="s">
        <v>278</v>
      </c>
      <c r="Q26" s="32"/>
      <c r="R26" s="32"/>
    </row>
    <row r="27" spans="1:18" ht="20.25">
      <c r="A27" s="49"/>
      <c r="B27" s="49"/>
      <c r="C27" s="49"/>
      <c r="D27" s="51">
        <v>19</v>
      </c>
      <c r="E27" s="135" t="s">
        <v>181</v>
      </c>
      <c r="F27" s="56">
        <v>1511</v>
      </c>
      <c r="H27" s="32"/>
      <c r="I27" s="67" t="s">
        <v>241</v>
      </c>
      <c r="J27" s="67"/>
      <c r="K27" s="67" t="s">
        <v>242</v>
      </c>
      <c r="L27" s="67"/>
      <c r="M27" s="67"/>
      <c r="N27" s="67"/>
      <c r="O27" s="144" t="s">
        <v>249</v>
      </c>
      <c r="P27" s="32" t="s">
        <v>279</v>
      </c>
      <c r="Q27" s="32"/>
      <c r="R27" s="32"/>
    </row>
    <row r="28" spans="1:18" ht="20.25">
      <c r="A28" s="49"/>
      <c r="B28" s="49"/>
      <c r="C28" s="49"/>
      <c r="D28" s="51">
        <v>20</v>
      </c>
      <c r="E28" s="135" t="s">
        <v>208</v>
      </c>
      <c r="F28" s="56">
        <v>54343</v>
      </c>
      <c r="H28" s="32"/>
      <c r="I28" s="67" t="s">
        <v>243</v>
      </c>
      <c r="J28" s="67"/>
      <c r="K28" s="67"/>
      <c r="L28" s="67"/>
      <c r="M28" s="67"/>
      <c r="N28" s="67"/>
      <c r="O28" s="144" t="s">
        <v>250</v>
      </c>
      <c r="P28" s="32" t="s">
        <v>280</v>
      </c>
      <c r="Q28" s="32"/>
      <c r="R28" s="32"/>
    </row>
    <row r="29" spans="1:18" ht="20.25">
      <c r="A29" s="49"/>
      <c r="B29" s="49"/>
      <c r="C29" s="49"/>
      <c r="D29" s="51">
        <v>21</v>
      </c>
      <c r="E29" s="135" t="s">
        <v>184</v>
      </c>
      <c r="F29" s="56">
        <v>230000</v>
      </c>
      <c r="H29" s="32"/>
      <c r="I29" s="67" t="s">
        <v>244</v>
      </c>
      <c r="J29" s="67"/>
      <c r="K29" s="67"/>
      <c r="L29" s="67"/>
      <c r="M29" s="67"/>
      <c r="N29" s="67"/>
      <c r="O29" s="67" t="s">
        <v>251</v>
      </c>
      <c r="P29" s="32" t="s">
        <v>281</v>
      </c>
      <c r="Q29" s="32"/>
      <c r="R29" s="32"/>
    </row>
    <row r="30" spans="1:18" ht="20.25">
      <c r="A30" s="49"/>
      <c r="B30" s="49"/>
      <c r="C30" s="49"/>
      <c r="D30" s="51">
        <v>22</v>
      </c>
      <c r="E30" s="56" t="s">
        <v>209</v>
      </c>
      <c r="F30" s="56">
        <v>360391</v>
      </c>
      <c r="H30" s="32"/>
      <c r="I30" s="67" t="s">
        <v>245</v>
      </c>
      <c r="J30" s="67"/>
      <c r="K30" s="67"/>
      <c r="L30" s="67"/>
      <c r="M30" s="67"/>
      <c r="N30" s="67"/>
      <c r="O30" s="67" t="s">
        <v>251</v>
      </c>
      <c r="P30" s="32" t="s">
        <v>282</v>
      </c>
      <c r="Q30" s="32"/>
      <c r="R30" s="32"/>
    </row>
    <row r="31" spans="1:18" ht="20.25">
      <c r="A31" s="49"/>
      <c r="B31" s="49"/>
      <c r="C31" s="49"/>
      <c r="D31" s="51">
        <v>23</v>
      </c>
      <c r="E31" s="56" t="s">
        <v>50</v>
      </c>
      <c r="F31" s="56">
        <v>37586</v>
      </c>
      <c r="H31" s="32"/>
      <c r="I31" s="67" t="s">
        <v>246</v>
      </c>
      <c r="J31" s="67"/>
      <c r="K31" s="67"/>
      <c r="L31" s="67"/>
      <c r="M31" s="67"/>
      <c r="N31" s="67"/>
      <c r="O31" s="144" t="s">
        <v>252</v>
      </c>
      <c r="P31" s="32" t="s">
        <v>283</v>
      </c>
      <c r="Q31" s="32"/>
      <c r="R31" s="32"/>
    </row>
    <row r="32" spans="1:18" ht="20.25">
      <c r="A32" s="49"/>
      <c r="B32" s="49"/>
      <c r="C32" s="49"/>
      <c r="D32" s="208" t="s">
        <v>265</v>
      </c>
      <c r="E32" s="209"/>
      <c r="F32" s="56">
        <f>SUM(F8:F31)</f>
        <v>5362114</v>
      </c>
      <c r="H32" s="32"/>
      <c r="I32" s="67"/>
      <c r="J32" s="67" t="s">
        <v>270</v>
      </c>
      <c r="K32" s="67"/>
      <c r="L32" s="67"/>
      <c r="M32" s="67"/>
      <c r="N32" s="67"/>
      <c r="O32" s="67" t="s">
        <v>271</v>
      </c>
      <c r="P32" s="32" t="s">
        <v>284</v>
      </c>
      <c r="Q32" s="32"/>
      <c r="R32" s="32"/>
    </row>
    <row r="33" spans="1:17" ht="20.25">
      <c r="A33" s="49"/>
      <c r="B33" s="49"/>
      <c r="C33" s="49"/>
      <c r="D33" s="36"/>
      <c r="E33" s="21"/>
      <c r="F33" s="21"/>
      <c r="G33" s="21"/>
      <c r="H33" s="36"/>
      <c r="I33" s="145"/>
      <c r="J33" s="145"/>
      <c r="K33" s="145"/>
      <c r="L33" s="145"/>
      <c r="M33" s="145"/>
      <c r="N33" s="145"/>
      <c r="O33" s="146"/>
      <c r="Q33" s="97"/>
    </row>
    <row r="34" spans="1:17" ht="26.25">
      <c r="A34" s="49"/>
      <c r="B34" s="49"/>
      <c r="C34" s="49"/>
      <c r="D34" s="123"/>
      <c r="E34" s="123"/>
      <c r="F34" s="132"/>
      <c r="G34" s="132"/>
      <c r="H34" s="163"/>
      <c r="I34" s="125" t="s">
        <v>239</v>
      </c>
      <c r="L34" s="67"/>
      <c r="O34" s="67" t="s">
        <v>272</v>
      </c>
      <c r="Q34" s="97"/>
    </row>
    <row r="35" spans="1:17" ht="26.25">
      <c r="A35" s="49"/>
      <c r="B35" s="49"/>
      <c r="C35" s="49"/>
      <c r="D35" s="124"/>
      <c r="E35" s="123"/>
      <c r="F35" s="126"/>
      <c r="G35" s="127"/>
      <c r="H35" s="164"/>
      <c r="I35" s="128"/>
      <c r="Q35" s="97"/>
    </row>
    <row r="36" spans="1:17" ht="26.25">
      <c r="A36" s="49"/>
      <c r="B36" s="49"/>
      <c r="C36" s="49"/>
      <c r="D36" s="123"/>
      <c r="E36" s="123"/>
      <c r="F36" s="126"/>
      <c r="G36" s="127"/>
      <c r="H36" s="164"/>
      <c r="I36" s="128"/>
      <c r="Q36" s="97"/>
    </row>
    <row r="37" spans="1:17" ht="26.25">
      <c r="A37" s="49"/>
      <c r="B37" s="49"/>
      <c r="C37" s="49"/>
      <c r="D37" s="123"/>
      <c r="E37" s="123"/>
      <c r="F37" s="126"/>
      <c r="G37" s="126"/>
      <c r="H37" s="165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5">
      <c r="A38" s="21"/>
      <c r="B38" s="21"/>
      <c r="C38" s="21"/>
      <c r="H38" s="97"/>
      <c r="I38" s="97"/>
      <c r="J38" s="97"/>
      <c r="K38" s="97"/>
      <c r="L38" s="97"/>
      <c r="M38" s="97"/>
      <c r="N38" s="97"/>
      <c r="O38" s="96"/>
      <c r="P38" s="96"/>
      <c r="Q38" s="97"/>
    </row>
  </sheetData>
  <sheetProtection/>
  <mergeCells count="4">
    <mergeCell ref="D32:E32"/>
    <mergeCell ref="A1:Q1"/>
    <mergeCell ref="D2:O2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72.375" style="0" customWidth="1"/>
    <col min="6" max="6" width="15.625" style="0" customWidth="1"/>
    <col min="7" max="7" width="12.625" style="0" customWidth="1"/>
    <col min="8" max="8" width="10.375" style="0" customWidth="1"/>
    <col min="9" max="9" width="13.625" style="0" customWidth="1"/>
    <col min="10" max="11" width="15.00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25.5">
      <c r="A2" s="69"/>
      <c r="B2" s="69"/>
      <c r="C2" s="69"/>
      <c r="D2" s="231" t="s">
        <v>194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71"/>
      <c r="Q2" s="71"/>
    </row>
    <row r="3" spans="1:17" ht="26.25">
      <c r="A3" s="69"/>
      <c r="B3" s="69"/>
      <c r="C3" s="69"/>
      <c r="D3" s="138" t="s">
        <v>110</v>
      </c>
      <c r="E3" s="138"/>
      <c r="F3" s="32" t="s">
        <v>195</v>
      </c>
      <c r="G3" s="129" t="s">
        <v>196</v>
      </c>
      <c r="H3" s="129"/>
      <c r="I3" s="130"/>
      <c r="J3" s="133"/>
      <c r="K3" s="70"/>
      <c r="L3" s="70"/>
      <c r="M3" s="70"/>
      <c r="N3" s="70"/>
      <c r="O3" s="70"/>
      <c r="P3" s="71"/>
      <c r="Q3" s="71"/>
    </row>
    <row r="4" spans="1:17" ht="26.25">
      <c r="A4" s="69"/>
      <c r="B4" s="69"/>
      <c r="C4" s="69"/>
      <c r="D4" s="138" t="s">
        <v>197</v>
      </c>
      <c r="E4" s="138"/>
      <c r="F4" s="32"/>
      <c r="G4" s="129" t="s">
        <v>198</v>
      </c>
      <c r="H4" s="129"/>
      <c r="I4" s="130"/>
      <c r="J4" s="133"/>
      <c r="K4" s="70"/>
      <c r="L4" s="70"/>
      <c r="M4" s="70"/>
      <c r="N4" s="70"/>
      <c r="O4" s="70"/>
      <c r="P4" s="71"/>
      <c r="Q4" s="71"/>
    </row>
    <row r="5" spans="1:17" ht="26.25">
      <c r="A5" s="69"/>
      <c r="B5" s="69"/>
      <c r="C5" s="69"/>
      <c r="D5" s="138" t="s">
        <v>199</v>
      </c>
      <c r="E5" s="138"/>
      <c r="F5" s="32"/>
      <c r="G5" s="129" t="s">
        <v>200</v>
      </c>
      <c r="H5" s="129"/>
      <c r="I5" s="130"/>
      <c r="J5" s="133"/>
      <c r="K5" s="70"/>
      <c r="L5" s="70"/>
      <c r="M5" s="70"/>
      <c r="N5" s="70"/>
      <c r="O5" s="70"/>
      <c r="P5" s="71"/>
      <c r="Q5" s="71"/>
    </row>
    <row r="6" spans="1:17" ht="26.25">
      <c r="A6" s="69"/>
      <c r="B6" s="69"/>
      <c r="C6" s="69"/>
      <c r="D6" s="138" t="s">
        <v>201</v>
      </c>
      <c r="E6" s="138"/>
      <c r="F6" s="32"/>
      <c r="G6" s="129">
        <v>-18353</v>
      </c>
      <c r="H6" s="129" t="s">
        <v>202</v>
      </c>
      <c r="I6" s="131"/>
      <c r="J6" s="133"/>
      <c r="K6" s="70"/>
      <c r="L6" s="70"/>
      <c r="M6" s="70"/>
      <c r="N6" s="70"/>
      <c r="O6" s="70"/>
      <c r="P6" s="71"/>
      <c r="Q6" s="71"/>
    </row>
    <row r="7" spans="1:17" ht="21.75" customHeight="1">
      <c r="A7" s="69"/>
      <c r="B7" s="69"/>
      <c r="C7" s="69"/>
      <c r="D7" s="51" t="s">
        <v>3</v>
      </c>
      <c r="E7" s="202" t="s">
        <v>203</v>
      </c>
      <c r="F7" s="203"/>
      <c r="O7" s="70"/>
      <c r="P7" s="71"/>
      <c r="Q7" s="71"/>
    </row>
    <row r="8" spans="1:17" ht="20.25" customHeight="1">
      <c r="A8" s="69"/>
      <c r="B8" s="69"/>
      <c r="C8" s="69"/>
      <c r="D8" s="51">
        <v>1</v>
      </c>
      <c r="E8" s="56" t="s">
        <v>42</v>
      </c>
      <c r="F8" s="56">
        <v>1311953</v>
      </c>
      <c r="H8" s="162"/>
      <c r="I8" s="129" t="s">
        <v>211</v>
      </c>
      <c r="J8" s="129"/>
      <c r="K8" s="129"/>
      <c r="L8" s="129"/>
      <c r="M8" s="130"/>
      <c r="N8" s="130"/>
      <c r="O8" s="130"/>
      <c r="P8" s="139"/>
      <c r="Q8" s="96"/>
    </row>
    <row r="9" spans="1:17" ht="18.75" customHeight="1">
      <c r="A9" s="49"/>
      <c r="B9" s="49"/>
      <c r="C9" s="49"/>
      <c r="D9" s="51">
        <v>2</v>
      </c>
      <c r="E9" s="56" t="s">
        <v>43</v>
      </c>
      <c r="F9" s="56">
        <v>239813</v>
      </c>
      <c r="H9" s="32"/>
      <c r="I9" s="140" t="s">
        <v>212</v>
      </c>
      <c r="J9" s="140"/>
      <c r="K9" s="140" t="s">
        <v>213</v>
      </c>
      <c r="L9" s="129"/>
      <c r="M9" s="129"/>
      <c r="N9" s="130"/>
      <c r="O9" s="130"/>
      <c r="P9" s="141"/>
      <c r="Q9" s="97"/>
    </row>
    <row r="10" spans="1:17" ht="18" customHeight="1">
      <c r="A10" s="49"/>
      <c r="B10" s="49"/>
      <c r="C10" s="49"/>
      <c r="D10" s="51">
        <v>3</v>
      </c>
      <c r="E10" s="56" t="s">
        <v>44</v>
      </c>
      <c r="F10" s="56">
        <v>304616</v>
      </c>
      <c r="H10" s="32"/>
      <c r="I10" s="140" t="s">
        <v>214</v>
      </c>
      <c r="J10" s="140"/>
      <c r="K10" s="140" t="s">
        <v>215</v>
      </c>
      <c r="L10" s="129"/>
      <c r="M10" s="129"/>
      <c r="N10" s="130"/>
      <c r="O10" s="130"/>
      <c r="P10" s="141"/>
      <c r="Q10" s="97"/>
    </row>
    <row r="11" spans="1:17" ht="20.25" customHeight="1">
      <c r="A11" s="49"/>
      <c r="B11" s="49"/>
      <c r="C11" s="49"/>
      <c r="D11" s="51">
        <v>4</v>
      </c>
      <c r="E11" s="56" t="s">
        <v>117</v>
      </c>
      <c r="F11" s="56">
        <v>357101</v>
      </c>
      <c r="H11" s="32"/>
      <c r="I11" s="140" t="s">
        <v>216</v>
      </c>
      <c r="J11" s="140"/>
      <c r="K11" s="140" t="s">
        <v>217</v>
      </c>
      <c r="L11" s="129" t="s">
        <v>248</v>
      </c>
      <c r="M11" s="129"/>
      <c r="N11" s="130"/>
      <c r="O11" s="130"/>
      <c r="P11" s="141"/>
      <c r="Q11" s="97"/>
    </row>
    <row r="12" spans="1:17" ht="23.25" hidden="1">
      <c r="A12" s="49"/>
      <c r="B12" s="49"/>
      <c r="C12" s="49"/>
      <c r="D12" s="51"/>
      <c r="E12" s="56"/>
      <c r="F12" s="56"/>
      <c r="H12" s="32"/>
      <c r="I12" s="140" t="s">
        <v>139</v>
      </c>
      <c r="J12" s="140"/>
      <c r="K12" s="140" t="s">
        <v>140</v>
      </c>
      <c r="L12" s="129" t="s">
        <v>146</v>
      </c>
      <c r="M12" s="129"/>
      <c r="N12" s="130"/>
      <c r="O12" s="130"/>
      <c r="P12" s="141"/>
      <c r="Q12" s="97"/>
    </row>
    <row r="13" spans="1:17" ht="20.25" customHeight="1">
      <c r="A13" s="49"/>
      <c r="B13" s="49"/>
      <c r="C13" s="49"/>
      <c r="D13" s="51">
        <v>5</v>
      </c>
      <c r="E13" s="56" t="s">
        <v>46</v>
      </c>
      <c r="F13" s="56">
        <v>32358</v>
      </c>
      <c r="H13" s="32"/>
      <c r="I13" s="140" t="s">
        <v>218</v>
      </c>
      <c r="J13" s="140"/>
      <c r="K13" s="140" t="s">
        <v>219</v>
      </c>
      <c r="L13" s="129" t="s">
        <v>220</v>
      </c>
      <c r="M13" s="129"/>
      <c r="N13" s="131"/>
      <c r="O13" s="131"/>
      <c r="P13" s="130"/>
      <c r="Q13" s="97"/>
    </row>
    <row r="14" spans="1:17" ht="23.25">
      <c r="A14" s="49"/>
      <c r="B14" s="49"/>
      <c r="C14" s="49"/>
      <c r="D14" s="51">
        <v>6</v>
      </c>
      <c r="E14" s="56" t="s">
        <v>47</v>
      </c>
      <c r="F14" s="56">
        <v>229075</v>
      </c>
      <c r="H14" s="32"/>
      <c r="I14" s="140" t="s">
        <v>221</v>
      </c>
      <c r="J14" s="130"/>
      <c r="K14" s="140" t="s">
        <v>222</v>
      </c>
      <c r="L14" s="129" t="s">
        <v>223</v>
      </c>
      <c r="M14" s="129"/>
      <c r="N14" s="130"/>
      <c r="O14" s="130"/>
      <c r="P14" s="130"/>
      <c r="Q14" s="97"/>
    </row>
    <row r="15" spans="1:17" ht="23.25">
      <c r="A15" s="49"/>
      <c r="B15" s="49"/>
      <c r="C15" s="49"/>
      <c r="D15" s="51">
        <v>7</v>
      </c>
      <c r="E15" s="56" t="s">
        <v>40</v>
      </c>
      <c r="F15" s="56">
        <v>615626</v>
      </c>
      <c r="H15" s="32"/>
      <c r="I15" s="140" t="s">
        <v>224</v>
      </c>
      <c r="J15" s="130"/>
      <c r="K15" s="140" t="s">
        <v>225</v>
      </c>
      <c r="L15" s="140" t="s">
        <v>226</v>
      </c>
      <c r="M15" s="140"/>
      <c r="N15" s="131"/>
      <c r="O15" s="131"/>
      <c r="P15" s="140"/>
      <c r="Q15" s="97"/>
    </row>
    <row r="16" spans="1:17" ht="23.25">
      <c r="A16" s="49"/>
      <c r="B16" s="49"/>
      <c r="C16" s="49"/>
      <c r="D16" s="51">
        <v>8</v>
      </c>
      <c r="E16" s="56" t="s">
        <v>48</v>
      </c>
      <c r="F16" s="56">
        <v>211343</v>
      </c>
      <c r="H16" s="97"/>
      <c r="I16" s="140" t="s">
        <v>227</v>
      </c>
      <c r="J16" s="130"/>
      <c r="K16" s="140" t="s">
        <v>228</v>
      </c>
      <c r="L16" s="140" t="s">
        <v>229</v>
      </c>
      <c r="M16" s="140"/>
      <c r="N16" s="131"/>
      <c r="O16" s="131"/>
      <c r="P16" s="130"/>
      <c r="Q16" s="97"/>
    </row>
    <row r="17" spans="1:17" ht="20.25" customHeight="1">
      <c r="A17" s="49"/>
      <c r="B17" s="49"/>
      <c r="C17" s="49"/>
      <c r="D17" s="51">
        <v>9</v>
      </c>
      <c r="E17" s="56" t="s">
        <v>49</v>
      </c>
      <c r="F17" s="56">
        <v>9257</v>
      </c>
      <c r="H17" s="32"/>
      <c r="I17" s="140" t="s">
        <v>230</v>
      </c>
      <c r="J17" s="140"/>
      <c r="K17" s="140" t="s">
        <v>231</v>
      </c>
      <c r="L17" s="140" t="s">
        <v>232</v>
      </c>
      <c r="M17" s="140"/>
      <c r="N17" s="140"/>
      <c r="O17" s="130"/>
      <c r="P17" s="130"/>
      <c r="Q17" s="97"/>
    </row>
    <row r="18" spans="1:17" ht="23.25">
      <c r="A18" s="49"/>
      <c r="B18" s="49"/>
      <c r="C18" s="49"/>
      <c r="D18" s="51">
        <v>10</v>
      </c>
      <c r="E18" s="56" t="s">
        <v>204</v>
      </c>
      <c r="F18" s="56">
        <v>28835</v>
      </c>
      <c r="H18" s="97"/>
      <c r="I18" s="140" t="s">
        <v>233</v>
      </c>
      <c r="J18" s="140"/>
      <c r="K18" s="140" t="s">
        <v>234</v>
      </c>
      <c r="L18" s="140" t="s">
        <v>235</v>
      </c>
      <c r="M18" s="140"/>
      <c r="N18" s="130"/>
      <c r="O18" s="130"/>
      <c r="P18" s="142"/>
      <c r="Q18" s="97"/>
    </row>
    <row r="19" spans="1:17" ht="23.25">
      <c r="A19" s="49"/>
      <c r="B19" s="49"/>
      <c r="C19" s="49"/>
      <c r="D19" s="51">
        <v>11</v>
      </c>
      <c r="E19" s="56" t="s">
        <v>206</v>
      </c>
      <c r="F19" s="56">
        <v>260000</v>
      </c>
      <c r="H19" s="162"/>
      <c r="I19" s="129" t="s">
        <v>236</v>
      </c>
      <c r="J19" s="143"/>
      <c r="K19" s="129" t="s">
        <v>237</v>
      </c>
      <c r="L19" s="143"/>
      <c r="M19" s="130"/>
      <c r="N19" s="130"/>
      <c r="O19" s="130"/>
      <c r="P19" s="142"/>
      <c r="Q19" s="97"/>
    </row>
    <row r="20" spans="1:17" ht="20.25">
      <c r="A20" s="49"/>
      <c r="B20" s="49"/>
      <c r="C20" s="49"/>
      <c r="D20" s="51">
        <v>12</v>
      </c>
      <c r="E20" s="134" t="s">
        <v>120</v>
      </c>
      <c r="F20" s="56">
        <v>335940</v>
      </c>
      <c r="H20" s="97"/>
      <c r="P20" s="122"/>
      <c r="Q20" s="97"/>
    </row>
    <row r="21" spans="1:17" ht="23.25">
      <c r="A21" s="49"/>
      <c r="B21" s="49"/>
      <c r="C21" s="49"/>
      <c r="D21" s="51">
        <v>13</v>
      </c>
      <c r="E21" s="134" t="s">
        <v>205</v>
      </c>
      <c r="F21" s="56">
        <v>151622</v>
      </c>
      <c r="H21" s="162"/>
      <c r="I21" s="129"/>
      <c r="J21" s="129"/>
      <c r="K21" s="129"/>
      <c r="L21" s="129"/>
      <c r="M21" s="130"/>
      <c r="P21" s="122"/>
      <c r="Q21" s="97"/>
    </row>
    <row r="22" spans="1:17" ht="23.25">
      <c r="A22" s="49"/>
      <c r="B22" s="49"/>
      <c r="C22" s="49"/>
      <c r="D22" s="51">
        <v>14</v>
      </c>
      <c r="E22" s="135" t="s">
        <v>207</v>
      </c>
      <c r="F22" s="56">
        <v>47190</v>
      </c>
      <c r="H22" s="32"/>
      <c r="I22" s="67"/>
      <c r="J22" s="67"/>
      <c r="K22" s="67"/>
      <c r="M22" s="129"/>
      <c r="N22" s="129"/>
      <c r="O22" s="67"/>
      <c r="Q22" s="97"/>
    </row>
    <row r="23" spans="1:17" ht="20.25">
      <c r="A23" s="49"/>
      <c r="B23" s="49"/>
      <c r="C23" s="49"/>
      <c r="D23" s="51">
        <v>15</v>
      </c>
      <c r="E23" s="135" t="s">
        <v>65</v>
      </c>
      <c r="F23" s="56">
        <v>21660</v>
      </c>
      <c r="H23" s="32"/>
      <c r="I23" s="67"/>
      <c r="J23" s="67"/>
      <c r="K23" s="67"/>
      <c r="L23" s="67"/>
      <c r="N23" t="s">
        <v>29</v>
      </c>
      <c r="O23" s="67"/>
      <c r="Q23" s="97"/>
    </row>
    <row r="24" spans="1:17" ht="20.25">
      <c r="A24" s="49"/>
      <c r="B24" s="49"/>
      <c r="C24" s="49"/>
      <c r="D24" s="51">
        <v>16</v>
      </c>
      <c r="E24" s="161" t="s">
        <v>182</v>
      </c>
      <c r="F24" s="56">
        <v>44079</v>
      </c>
      <c r="H24" s="97"/>
      <c r="Q24" s="97"/>
    </row>
    <row r="25" spans="1:17" ht="23.25">
      <c r="A25" s="49"/>
      <c r="B25" s="49"/>
      <c r="C25" s="49"/>
      <c r="D25" s="51">
        <v>17</v>
      </c>
      <c r="E25" s="135" t="s">
        <v>177</v>
      </c>
      <c r="F25" s="56">
        <v>190000</v>
      </c>
      <c r="H25" s="162"/>
      <c r="I25" s="129" t="s">
        <v>238</v>
      </c>
      <c r="J25" s="129"/>
      <c r="K25" s="129"/>
      <c r="L25" s="129"/>
      <c r="Q25" s="97"/>
    </row>
    <row r="26" spans="1:17" ht="20.25">
      <c r="A26" s="49"/>
      <c r="B26" s="49"/>
      <c r="C26" s="49"/>
      <c r="D26" s="51">
        <v>18</v>
      </c>
      <c r="E26" s="135" t="s">
        <v>179</v>
      </c>
      <c r="F26" s="56">
        <v>2160</v>
      </c>
      <c r="H26" s="32"/>
      <c r="I26" s="67" t="s">
        <v>240</v>
      </c>
      <c r="J26" s="67"/>
      <c r="K26" s="67"/>
      <c r="L26" s="67"/>
      <c r="M26" s="67"/>
      <c r="N26" s="67"/>
      <c r="O26" s="67" t="s">
        <v>166</v>
      </c>
      <c r="Q26" s="97"/>
    </row>
    <row r="27" spans="1:17" ht="20.25">
      <c r="A27" s="49"/>
      <c r="B27" s="49"/>
      <c r="C27" s="49"/>
      <c r="D27" s="51">
        <v>19</v>
      </c>
      <c r="E27" s="135" t="s">
        <v>181</v>
      </c>
      <c r="F27" s="56">
        <v>1511</v>
      </c>
      <c r="H27" s="32"/>
      <c r="I27" s="67" t="s">
        <v>241</v>
      </c>
      <c r="J27" s="67"/>
      <c r="K27" s="67" t="s">
        <v>242</v>
      </c>
      <c r="L27" s="67"/>
      <c r="M27" s="67"/>
      <c r="N27" s="67"/>
      <c r="O27" s="144" t="s">
        <v>249</v>
      </c>
      <c r="Q27" s="97"/>
    </row>
    <row r="28" spans="1:17" ht="20.25">
      <c r="A28" s="49"/>
      <c r="B28" s="49"/>
      <c r="C28" s="49"/>
      <c r="D28" s="51">
        <v>20</v>
      </c>
      <c r="E28" s="135" t="s">
        <v>208</v>
      </c>
      <c r="F28" s="56">
        <v>54343</v>
      </c>
      <c r="H28" s="32"/>
      <c r="I28" s="67" t="s">
        <v>243</v>
      </c>
      <c r="J28" s="67"/>
      <c r="K28" s="67"/>
      <c r="L28" s="67"/>
      <c r="M28" s="67"/>
      <c r="N28" s="67"/>
      <c r="O28" s="144" t="s">
        <v>250</v>
      </c>
      <c r="Q28" s="97"/>
    </row>
    <row r="29" spans="1:17" ht="20.25">
      <c r="A29" s="49"/>
      <c r="B29" s="49"/>
      <c r="C29" s="49"/>
      <c r="D29" s="51">
        <v>21</v>
      </c>
      <c r="E29" s="135" t="s">
        <v>184</v>
      </c>
      <c r="F29" s="56">
        <v>230000</v>
      </c>
      <c r="H29" s="32"/>
      <c r="I29" s="67" t="s">
        <v>244</v>
      </c>
      <c r="J29" s="67"/>
      <c r="K29" s="67"/>
      <c r="L29" s="67"/>
      <c r="M29" s="67"/>
      <c r="N29" s="67"/>
      <c r="O29" s="67" t="s">
        <v>251</v>
      </c>
      <c r="Q29" s="97"/>
    </row>
    <row r="30" spans="1:17" ht="20.25">
      <c r="A30" s="49"/>
      <c r="B30" s="49"/>
      <c r="C30" s="49"/>
      <c r="D30" s="51">
        <v>22</v>
      </c>
      <c r="E30" s="56" t="s">
        <v>209</v>
      </c>
      <c r="F30" s="56">
        <v>304141</v>
      </c>
      <c r="H30" s="32"/>
      <c r="I30" s="67" t="s">
        <v>245</v>
      </c>
      <c r="J30" s="67"/>
      <c r="K30" s="67"/>
      <c r="L30" s="67"/>
      <c r="M30" s="67"/>
      <c r="N30" s="67"/>
      <c r="O30" s="67" t="s">
        <v>251</v>
      </c>
      <c r="Q30" s="97"/>
    </row>
    <row r="31" spans="1:17" ht="20.25">
      <c r="A31" s="49"/>
      <c r="B31" s="49"/>
      <c r="C31" s="49"/>
      <c r="D31" s="51">
        <v>23</v>
      </c>
      <c r="E31" s="56" t="s">
        <v>50</v>
      </c>
      <c r="F31" s="56">
        <v>30950</v>
      </c>
      <c r="H31" s="32"/>
      <c r="I31" s="67" t="s">
        <v>246</v>
      </c>
      <c r="J31" s="67"/>
      <c r="K31" s="67"/>
      <c r="L31" s="67"/>
      <c r="M31" s="67"/>
      <c r="N31" s="67"/>
      <c r="O31" s="144" t="s">
        <v>252</v>
      </c>
      <c r="Q31" s="97"/>
    </row>
    <row r="32" spans="1:17" ht="20.25">
      <c r="A32" s="49"/>
      <c r="B32" s="49"/>
      <c r="C32" s="49"/>
      <c r="D32" s="208" t="s">
        <v>210</v>
      </c>
      <c r="E32" s="209"/>
      <c r="F32" s="56">
        <f>SUM(F8:F31)</f>
        <v>5013573</v>
      </c>
      <c r="H32" s="32"/>
      <c r="I32" s="67"/>
      <c r="J32" s="67"/>
      <c r="K32" s="67"/>
      <c r="L32" s="67"/>
      <c r="M32" s="67"/>
      <c r="N32" s="67"/>
      <c r="O32" s="67"/>
      <c r="Q32" s="97"/>
    </row>
    <row r="33" spans="1:17" ht="20.25">
      <c r="A33" s="49"/>
      <c r="B33" s="49"/>
      <c r="C33" s="49"/>
      <c r="D33" s="36"/>
      <c r="E33" s="21"/>
      <c r="F33" s="21"/>
      <c r="G33" s="21"/>
      <c r="H33" s="36"/>
      <c r="I33" s="145"/>
      <c r="J33" s="145"/>
      <c r="K33" s="145"/>
      <c r="L33" s="145"/>
      <c r="M33" s="145"/>
      <c r="N33" s="145"/>
      <c r="O33" s="146"/>
      <c r="Q33" s="97"/>
    </row>
    <row r="34" spans="1:17" ht="26.25">
      <c r="A34" s="49"/>
      <c r="B34" s="49"/>
      <c r="C34" s="49"/>
      <c r="D34" s="123"/>
      <c r="E34" s="123"/>
      <c r="F34" s="132"/>
      <c r="G34" s="132"/>
      <c r="H34" s="163"/>
      <c r="I34" s="125" t="s">
        <v>239</v>
      </c>
      <c r="L34" s="67"/>
      <c r="O34" s="67" t="s">
        <v>247</v>
      </c>
      <c r="Q34" s="97"/>
    </row>
    <row r="35" spans="1:17" ht="26.25">
      <c r="A35" s="49"/>
      <c r="B35" s="49"/>
      <c r="C35" s="49"/>
      <c r="D35" s="124"/>
      <c r="E35" s="123"/>
      <c r="F35" s="126"/>
      <c r="G35" s="127"/>
      <c r="H35" s="164"/>
      <c r="I35" s="128"/>
      <c r="Q35" s="97"/>
    </row>
    <row r="36" spans="1:17" ht="26.25">
      <c r="A36" s="49"/>
      <c r="B36" s="49"/>
      <c r="C36" s="49"/>
      <c r="D36" s="123"/>
      <c r="E36" s="123"/>
      <c r="F36" s="126"/>
      <c r="G36" s="127"/>
      <c r="H36" s="164"/>
      <c r="I36" s="128"/>
      <c r="Q36" s="97"/>
    </row>
    <row r="37" spans="1:17" ht="26.25">
      <c r="A37" s="49"/>
      <c r="B37" s="49"/>
      <c r="C37" s="49"/>
      <c r="D37" s="123"/>
      <c r="E37" s="123"/>
      <c r="F37" s="126"/>
      <c r="G37" s="126"/>
      <c r="H37" s="165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5">
      <c r="A38" s="21"/>
      <c r="B38" s="21"/>
      <c r="C38" s="21"/>
      <c r="H38" s="97"/>
      <c r="I38" s="97"/>
      <c r="J38" s="97"/>
      <c r="K38" s="97"/>
      <c r="L38" s="97"/>
      <c r="M38" s="97"/>
      <c r="N38" s="97"/>
      <c r="O38" s="96"/>
      <c r="P38" s="96"/>
      <c r="Q38" s="97"/>
    </row>
  </sheetData>
  <sheetProtection/>
  <mergeCells count="4">
    <mergeCell ref="D32:E32"/>
    <mergeCell ref="A1:Q1"/>
    <mergeCell ref="D2:O2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H8" sqref="H8:O3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75.00390625" style="0" customWidth="1"/>
    <col min="6" max="6" width="32.25390625" style="0" customWidth="1"/>
    <col min="7" max="7" width="12.625" style="0" customWidth="1"/>
    <col min="8" max="8" width="10.375" style="0" customWidth="1"/>
    <col min="9" max="9" width="13.625" style="0" customWidth="1"/>
    <col min="10" max="10" width="11.25390625" style="0" customWidth="1"/>
    <col min="11" max="11" width="15.00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30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30">
      <c r="A2" s="136"/>
      <c r="B2" s="136"/>
      <c r="C2" s="136"/>
      <c r="D2" s="233" t="s">
        <v>70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37"/>
      <c r="Q2" s="137"/>
    </row>
    <row r="3" spans="1:17" ht="26.25">
      <c r="A3" s="69"/>
      <c r="B3" s="69"/>
      <c r="C3" s="69"/>
      <c r="D3" s="138" t="s">
        <v>112</v>
      </c>
      <c r="E3" s="138"/>
      <c r="F3" s="32"/>
      <c r="G3" s="129" t="s">
        <v>113</v>
      </c>
      <c r="H3" s="129"/>
      <c r="I3" s="130"/>
      <c r="J3" s="133"/>
      <c r="K3" s="70"/>
      <c r="L3" s="70"/>
      <c r="M3" s="70"/>
      <c r="N3" s="70"/>
      <c r="O3" s="70"/>
      <c r="P3" s="71"/>
      <c r="Q3" s="71"/>
    </row>
    <row r="4" spans="1:17" ht="26.25">
      <c r="A4" s="69"/>
      <c r="B4" s="69"/>
      <c r="C4" s="69"/>
      <c r="D4" s="138" t="s">
        <v>111</v>
      </c>
      <c r="E4" s="138"/>
      <c r="F4" s="32"/>
      <c r="G4" s="129" t="s">
        <v>114</v>
      </c>
      <c r="H4" s="129"/>
      <c r="I4" s="130"/>
      <c r="J4" s="133"/>
      <c r="K4" s="70"/>
      <c r="L4" s="70"/>
      <c r="M4" s="70"/>
      <c r="N4" s="70"/>
      <c r="O4" s="70"/>
      <c r="P4" s="71"/>
      <c r="Q4" s="71"/>
    </row>
    <row r="5" spans="1:17" ht="26.25">
      <c r="A5" s="69"/>
      <c r="B5" s="69"/>
      <c r="C5" s="69"/>
      <c r="D5" s="138" t="s">
        <v>109</v>
      </c>
      <c r="E5" s="138"/>
      <c r="F5" s="32"/>
      <c r="G5" s="129" t="s">
        <v>115</v>
      </c>
      <c r="H5" s="129"/>
      <c r="I5" s="130"/>
      <c r="J5" s="133"/>
      <c r="K5" s="70"/>
      <c r="L5" s="70"/>
      <c r="M5" s="70"/>
      <c r="N5" s="70"/>
      <c r="O5" s="70"/>
      <c r="P5" s="71"/>
      <c r="Q5" s="71"/>
    </row>
    <row r="6" spans="1:17" ht="26.25">
      <c r="A6" s="69"/>
      <c r="B6" s="69"/>
      <c r="C6" s="69"/>
      <c r="D6" s="138" t="s">
        <v>110</v>
      </c>
      <c r="E6" s="138"/>
      <c r="F6" s="32"/>
      <c r="G6" s="129" t="s">
        <v>116</v>
      </c>
      <c r="H6" s="129"/>
      <c r="I6" s="131"/>
      <c r="J6" s="133"/>
      <c r="K6" s="70"/>
      <c r="L6" s="70"/>
      <c r="M6" s="70"/>
      <c r="N6" s="70"/>
      <c r="O6" s="70"/>
      <c r="P6" s="71"/>
      <c r="Q6" s="71"/>
    </row>
    <row r="7" spans="1:17" ht="21.75" customHeight="1">
      <c r="A7" s="69"/>
      <c r="B7" s="69"/>
      <c r="C7" s="69"/>
      <c r="D7" s="51" t="s">
        <v>3</v>
      </c>
      <c r="E7" s="202" t="s">
        <v>118</v>
      </c>
      <c r="F7" s="203"/>
      <c r="O7" s="70"/>
      <c r="P7" s="71"/>
      <c r="Q7" s="71"/>
    </row>
    <row r="8" spans="1:17" ht="20.25" customHeight="1">
      <c r="A8" s="69"/>
      <c r="B8" s="69"/>
      <c r="C8" s="69"/>
      <c r="D8" s="51">
        <v>1</v>
      </c>
      <c r="E8" s="56" t="s">
        <v>42</v>
      </c>
      <c r="F8" s="56">
        <v>1256395</v>
      </c>
      <c r="H8" s="129" t="s">
        <v>125</v>
      </c>
      <c r="I8" s="129"/>
      <c r="J8" s="129"/>
      <c r="K8" s="129"/>
      <c r="L8" s="130"/>
      <c r="M8" s="130"/>
      <c r="N8" s="130"/>
      <c r="O8" s="139"/>
      <c r="P8" s="71"/>
      <c r="Q8" s="71"/>
    </row>
    <row r="9" spans="1:17" ht="18.75" customHeight="1">
      <c r="A9" s="49"/>
      <c r="B9" s="49"/>
      <c r="C9" s="49"/>
      <c r="D9" s="51">
        <v>2</v>
      </c>
      <c r="E9" s="56" t="s">
        <v>43</v>
      </c>
      <c r="F9" s="56">
        <v>183670</v>
      </c>
      <c r="H9" s="140" t="s">
        <v>126</v>
      </c>
      <c r="I9" s="140"/>
      <c r="J9" s="140" t="s">
        <v>127</v>
      </c>
      <c r="K9" s="129"/>
      <c r="L9" s="129"/>
      <c r="M9" s="130"/>
      <c r="N9" s="130"/>
      <c r="O9" s="141"/>
      <c r="P9" s="49"/>
      <c r="Q9" s="49"/>
    </row>
    <row r="10" spans="1:17" ht="18" customHeight="1">
      <c r="A10" s="49"/>
      <c r="B10" s="49"/>
      <c r="C10" s="49"/>
      <c r="D10" s="51">
        <v>3</v>
      </c>
      <c r="E10" s="56" t="s">
        <v>44</v>
      </c>
      <c r="F10" s="56">
        <v>371245</v>
      </c>
      <c r="H10" s="140" t="s">
        <v>128</v>
      </c>
      <c r="I10" s="140"/>
      <c r="J10" s="140" t="s">
        <v>129</v>
      </c>
      <c r="K10" s="129"/>
      <c r="L10" s="129"/>
      <c r="M10" s="130"/>
      <c r="N10" s="130"/>
      <c r="O10" s="141"/>
      <c r="P10" s="49"/>
      <c r="Q10" s="49"/>
    </row>
    <row r="11" spans="1:17" ht="20.25" customHeight="1">
      <c r="A11" s="49"/>
      <c r="B11" s="49"/>
      <c r="C11" s="49"/>
      <c r="D11" s="51">
        <v>4</v>
      </c>
      <c r="E11" s="56" t="s">
        <v>117</v>
      </c>
      <c r="F11" s="56">
        <v>155926</v>
      </c>
      <c r="H11" s="140" t="s">
        <v>139</v>
      </c>
      <c r="I11" s="140"/>
      <c r="J11" s="140" t="s">
        <v>145</v>
      </c>
      <c r="K11" s="129" t="s">
        <v>146</v>
      </c>
      <c r="L11" s="129"/>
      <c r="M11" s="130"/>
      <c r="N11" s="130"/>
      <c r="O11" s="141"/>
      <c r="P11" s="49"/>
      <c r="Q11" s="49"/>
    </row>
    <row r="12" spans="1:17" ht="23.25" hidden="1">
      <c r="A12" s="49"/>
      <c r="B12" s="49"/>
      <c r="C12" s="49"/>
      <c r="D12" s="51"/>
      <c r="E12" s="56"/>
      <c r="F12" s="56"/>
      <c r="H12" s="140" t="s">
        <v>139</v>
      </c>
      <c r="I12" s="140"/>
      <c r="J12" s="140" t="s">
        <v>140</v>
      </c>
      <c r="K12" s="129" t="s">
        <v>146</v>
      </c>
      <c r="L12" s="129"/>
      <c r="M12" s="130"/>
      <c r="N12" s="130"/>
      <c r="O12" s="141"/>
      <c r="P12" s="49"/>
      <c r="Q12" s="49"/>
    </row>
    <row r="13" spans="1:15" ht="20.25" customHeight="1">
      <c r="A13" s="49"/>
      <c r="B13" s="49"/>
      <c r="C13" s="49"/>
      <c r="D13" s="51">
        <v>5</v>
      </c>
      <c r="E13" s="56" t="s">
        <v>46</v>
      </c>
      <c r="F13" s="56">
        <v>30443</v>
      </c>
      <c r="H13" s="140" t="s">
        <v>130</v>
      </c>
      <c r="I13" s="140"/>
      <c r="J13" s="140" t="s">
        <v>131</v>
      </c>
      <c r="K13" s="129"/>
      <c r="L13" s="129"/>
      <c r="M13" s="131"/>
      <c r="N13" s="131"/>
      <c r="O13" s="130"/>
    </row>
    <row r="14" spans="1:15" ht="23.25">
      <c r="A14" s="49"/>
      <c r="B14" s="49"/>
      <c r="C14" s="49"/>
      <c r="D14" s="51">
        <v>6</v>
      </c>
      <c r="E14" s="56" t="s">
        <v>47</v>
      </c>
      <c r="F14" s="56">
        <v>255699</v>
      </c>
      <c r="H14" s="140" t="s">
        <v>132</v>
      </c>
      <c r="I14" s="130"/>
      <c r="J14" s="140" t="s">
        <v>133</v>
      </c>
      <c r="K14" s="129" t="s">
        <v>146</v>
      </c>
      <c r="L14" s="129"/>
      <c r="M14" s="130"/>
      <c r="N14" s="130"/>
      <c r="O14" s="130"/>
    </row>
    <row r="15" spans="1:15" ht="23.25">
      <c r="A15" s="49"/>
      <c r="B15" s="49"/>
      <c r="C15" s="49"/>
      <c r="D15" s="51">
        <v>7</v>
      </c>
      <c r="E15" s="56" t="s">
        <v>148</v>
      </c>
      <c r="F15" s="56">
        <v>389829</v>
      </c>
      <c r="H15" s="140" t="s">
        <v>134</v>
      </c>
      <c r="I15" s="130"/>
      <c r="J15" s="140" t="s">
        <v>135</v>
      </c>
      <c r="K15" s="130"/>
      <c r="L15" s="130"/>
      <c r="M15" s="142"/>
      <c r="N15" s="142"/>
      <c r="O15" s="130"/>
    </row>
    <row r="16" spans="1:15" ht="23.25">
      <c r="A16" s="49"/>
      <c r="B16" s="49"/>
      <c r="C16" s="49"/>
      <c r="D16" s="51">
        <v>8</v>
      </c>
      <c r="E16" s="56" t="s">
        <v>48</v>
      </c>
      <c r="F16" s="56">
        <v>236312</v>
      </c>
      <c r="H16" s="130"/>
      <c r="I16" s="130"/>
      <c r="J16" s="140" t="s">
        <v>143</v>
      </c>
      <c r="K16" s="140" t="s">
        <v>142</v>
      </c>
      <c r="L16" s="140" t="s">
        <v>141</v>
      </c>
      <c r="M16" s="131"/>
      <c r="N16" s="131"/>
      <c r="O16" s="130"/>
    </row>
    <row r="17" spans="1:15" ht="20.25" customHeight="1">
      <c r="A17" s="49"/>
      <c r="B17" s="49"/>
      <c r="C17" s="49"/>
      <c r="D17" s="51">
        <v>9</v>
      </c>
      <c r="E17" s="56" t="s">
        <v>49</v>
      </c>
      <c r="F17" s="56">
        <v>8587</v>
      </c>
      <c r="H17" s="140" t="s">
        <v>136</v>
      </c>
      <c r="I17" s="140"/>
      <c r="J17" s="140" t="s">
        <v>137</v>
      </c>
      <c r="K17" s="130"/>
      <c r="L17" s="130"/>
      <c r="M17" s="130"/>
      <c r="N17" s="130"/>
      <c r="O17" s="130"/>
    </row>
    <row r="18" spans="1:16" ht="23.25">
      <c r="A18" s="49"/>
      <c r="B18" s="49"/>
      <c r="C18" s="49"/>
      <c r="D18" s="51">
        <v>10</v>
      </c>
      <c r="E18" s="56" t="s">
        <v>50</v>
      </c>
      <c r="F18" s="56">
        <v>37896</v>
      </c>
      <c r="H18" s="130"/>
      <c r="I18" s="130"/>
      <c r="J18" s="140" t="s">
        <v>141</v>
      </c>
      <c r="K18" s="140" t="s">
        <v>144</v>
      </c>
      <c r="L18" s="140"/>
      <c r="M18" s="130"/>
      <c r="N18" s="130"/>
      <c r="O18" s="142"/>
      <c r="P18" s="120"/>
    </row>
    <row r="19" spans="1:16" ht="23.25">
      <c r="A19" s="49"/>
      <c r="B19" s="49"/>
      <c r="C19" s="49"/>
      <c r="D19" s="51">
        <v>11</v>
      </c>
      <c r="E19" s="56" t="s">
        <v>151</v>
      </c>
      <c r="F19" s="56">
        <v>268000</v>
      </c>
      <c r="H19" s="129" t="s">
        <v>138</v>
      </c>
      <c r="I19" s="143"/>
      <c r="J19" s="129" t="s">
        <v>147</v>
      </c>
      <c r="K19" s="143"/>
      <c r="L19" s="130"/>
      <c r="M19" s="130"/>
      <c r="N19" s="130"/>
      <c r="O19" s="142"/>
      <c r="P19" s="120"/>
    </row>
    <row r="20" spans="1:16" ht="20.25">
      <c r="A20" s="49"/>
      <c r="B20" s="49"/>
      <c r="C20" s="49"/>
      <c r="D20" s="51">
        <v>12</v>
      </c>
      <c r="E20" s="134" t="s">
        <v>119</v>
      </c>
      <c r="F20" s="56">
        <v>646198</v>
      </c>
      <c r="O20" s="122"/>
      <c r="P20" s="120"/>
    </row>
    <row r="21" spans="1:16" ht="23.25">
      <c r="A21" s="49"/>
      <c r="B21" s="49"/>
      <c r="C21" s="49"/>
      <c r="D21" s="51">
        <v>13</v>
      </c>
      <c r="E21" s="134" t="s">
        <v>120</v>
      </c>
      <c r="F21" s="56">
        <v>279553</v>
      </c>
      <c r="H21" s="129" t="s">
        <v>152</v>
      </c>
      <c r="I21" s="129"/>
      <c r="J21" s="129"/>
      <c r="K21" s="129"/>
      <c r="L21" s="130"/>
      <c r="O21" s="122"/>
      <c r="P21" s="121"/>
    </row>
    <row r="22" spans="1:14" ht="23.25">
      <c r="A22" s="49"/>
      <c r="B22" s="49"/>
      <c r="C22" s="49"/>
      <c r="D22" s="51">
        <v>14</v>
      </c>
      <c r="E22" s="135" t="s">
        <v>121</v>
      </c>
      <c r="F22" s="56">
        <v>95445</v>
      </c>
      <c r="H22" s="67" t="s">
        <v>153</v>
      </c>
      <c r="I22" s="67"/>
      <c r="J22" s="67"/>
      <c r="L22" s="129"/>
      <c r="M22" s="129"/>
      <c r="N22" s="67" t="s">
        <v>154</v>
      </c>
    </row>
    <row r="23" spans="1:14" ht="20.25">
      <c r="A23" s="49"/>
      <c r="B23" s="49"/>
      <c r="C23" s="49"/>
      <c r="D23" s="51">
        <v>15</v>
      </c>
      <c r="E23" s="135" t="s">
        <v>54</v>
      </c>
      <c r="F23" s="56">
        <v>37800</v>
      </c>
      <c r="H23" s="67" t="s">
        <v>155</v>
      </c>
      <c r="I23" s="67"/>
      <c r="J23" s="67"/>
      <c r="K23" s="67"/>
      <c r="M23" t="s">
        <v>29</v>
      </c>
      <c r="N23" s="67" t="s">
        <v>157</v>
      </c>
    </row>
    <row r="24" spans="1:6" ht="20.25">
      <c r="A24" s="49"/>
      <c r="B24" s="49"/>
      <c r="C24" s="49"/>
      <c r="D24" s="51">
        <v>16</v>
      </c>
      <c r="E24" s="135" t="s">
        <v>65</v>
      </c>
      <c r="F24" s="56">
        <v>6015</v>
      </c>
    </row>
    <row r="25" spans="1:11" ht="23.25">
      <c r="A25" s="49"/>
      <c r="B25" s="49"/>
      <c r="C25" s="49"/>
      <c r="D25" s="51">
        <v>17</v>
      </c>
      <c r="E25" s="135" t="s">
        <v>66</v>
      </c>
      <c r="F25" s="56">
        <v>329035</v>
      </c>
      <c r="H25" s="129" t="s">
        <v>156</v>
      </c>
      <c r="I25" s="129"/>
      <c r="J25" s="129"/>
      <c r="K25" s="129"/>
    </row>
    <row r="26" spans="1:14" ht="20.25">
      <c r="A26" s="49"/>
      <c r="B26" s="49"/>
      <c r="C26" s="49"/>
      <c r="D26" s="51">
        <v>18</v>
      </c>
      <c r="E26" s="135" t="s">
        <v>149</v>
      </c>
      <c r="F26" s="56">
        <v>35934</v>
      </c>
      <c r="H26" s="67" t="s">
        <v>158</v>
      </c>
      <c r="I26" s="67"/>
      <c r="J26" s="67"/>
      <c r="K26" s="67"/>
      <c r="L26" s="67"/>
      <c r="M26" s="67"/>
      <c r="N26" s="67" t="s">
        <v>159</v>
      </c>
    </row>
    <row r="27" spans="1:14" ht="20.25">
      <c r="A27" s="49"/>
      <c r="B27" s="49"/>
      <c r="C27" s="49"/>
      <c r="D27" s="51">
        <v>19</v>
      </c>
      <c r="E27" s="135" t="s">
        <v>150</v>
      </c>
      <c r="F27" s="56">
        <v>2500</v>
      </c>
      <c r="H27" s="67" t="s">
        <v>160</v>
      </c>
      <c r="I27" s="67"/>
      <c r="J27" s="67"/>
      <c r="K27" s="67"/>
      <c r="L27" s="67"/>
      <c r="M27" s="67"/>
      <c r="N27" s="144" t="s">
        <v>168</v>
      </c>
    </row>
    <row r="28" spans="1:14" ht="20.25">
      <c r="A28" s="49"/>
      <c r="B28" s="49"/>
      <c r="C28" s="49"/>
      <c r="D28" s="51">
        <v>20</v>
      </c>
      <c r="E28" s="135" t="s">
        <v>124</v>
      </c>
      <c r="F28" s="56">
        <v>53000</v>
      </c>
      <c r="H28" s="67" t="s">
        <v>161</v>
      </c>
      <c r="I28" s="67"/>
      <c r="J28" s="67"/>
      <c r="K28" s="67"/>
      <c r="L28" s="67"/>
      <c r="M28" s="67"/>
      <c r="N28" s="144" t="s">
        <v>169</v>
      </c>
    </row>
    <row r="29" spans="1:14" ht="20.25">
      <c r="A29" s="49"/>
      <c r="B29" s="49"/>
      <c r="C29" s="49"/>
      <c r="D29" s="51">
        <v>21</v>
      </c>
      <c r="E29" s="135" t="s">
        <v>123</v>
      </c>
      <c r="F29" s="56">
        <v>270000</v>
      </c>
      <c r="H29" s="67" t="s">
        <v>172</v>
      </c>
      <c r="I29" s="67"/>
      <c r="J29" s="67"/>
      <c r="K29" s="67"/>
      <c r="L29" s="67"/>
      <c r="M29" s="67"/>
      <c r="N29" s="67" t="s">
        <v>162</v>
      </c>
    </row>
    <row r="30" spans="1:14" ht="20.25">
      <c r="A30" s="49"/>
      <c r="B30" s="49"/>
      <c r="C30" s="49"/>
      <c r="D30" s="51">
        <v>22</v>
      </c>
      <c r="E30" s="56" t="s">
        <v>122</v>
      </c>
      <c r="F30" s="56">
        <v>54704</v>
      </c>
      <c r="H30" s="67" t="s">
        <v>164</v>
      </c>
      <c r="I30" s="67"/>
      <c r="J30" s="67"/>
      <c r="K30" s="67"/>
      <c r="L30" s="67"/>
      <c r="M30" s="67"/>
      <c r="N30" s="144" t="s">
        <v>163</v>
      </c>
    </row>
    <row r="31" spans="1:14" ht="20.25">
      <c r="A31" s="49"/>
      <c r="B31" s="49"/>
      <c r="C31" s="49"/>
      <c r="D31" s="208" t="s">
        <v>69</v>
      </c>
      <c r="E31" s="209"/>
      <c r="F31" s="56">
        <f>SUM(F8:F30)</f>
        <v>5004186</v>
      </c>
      <c r="H31" s="67" t="s">
        <v>165</v>
      </c>
      <c r="I31" s="67"/>
      <c r="J31" s="67"/>
      <c r="K31" s="67"/>
      <c r="L31" s="67"/>
      <c r="M31" s="67"/>
      <c r="N31" s="67" t="s">
        <v>166</v>
      </c>
    </row>
    <row r="32" spans="1:14" ht="20.25">
      <c r="A32" s="49"/>
      <c r="B32" s="49"/>
      <c r="C32" s="49"/>
      <c r="D32" s="36"/>
      <c r="E32" s="21"/>
      <c r="F32" s="21"/>
      <c r="G32" s="21"/>
      <c r="H32" s="145" t="s">
        <v>68</v>
      </c>
      <c r="I32" s="145"/>
      <c r="J32" s="145"/>
      <c r="K32" s="145"/>
      <c r="L32" s="145"/>
      <c r="M32" s="145"/>
      <c r="N32" s="146" t="s">
        <v>167</v>
      </c>
    </row>
    <row r="33" spans="1:14" ht="26.25">
      <c r="A33" s="49"/>
      <c r="B33" s="49"/>
      <c r="C33" s="49"/>
      <c r="D33" s="123"/>
      <c r="E33" s="123"/>
      <c r="F33" s="132"/>
      <c r="G33" s="132"/>
      <c r="H33" s="125" t="s">
        <v>170</v>
      </c>
      <c r="N33" s="67" t="s">
        <v>171</v>
      </c>
    </row>
    <row r="34" spans="1:8" ht="26.25">
      <c r="A34" s="49"/>
      <c r="B34" s="49"/>
      <c r="C34" s="49"/>
      <c r="D34" s="124"/>
      <c r="E34" s="123"/>
      <c r="F34" s="126"/>
      <c r="G34" s="127"/>
      <c r="H34" s="128"/>
    </row>
    <row r="35" spans="1:8" ht="26.25">
      <c r="A35" s="49"/>
      <c r="B35" s="49"/>
      <c r="C35" s="49"/>
      <c r="D35" s="123"/>
      <c r="E35" s="123"/>
      <c r="F35" s="126"/>
      <c r="G35" s="127"/>
      <c r="H35" s="128"/>
    </row>
    <row r="36" spans="1:8" ht="26.25">
      <c r="A36" s="49"/>
      <c r="B36" s="49"/>
      <c r="C36" s="49"/>
      <c r="D36" s="123"/>
      <c r="E36" s="123"/>
      <c r="F36" s="126"/>
      <c r="G36" s="126"/>
      <c r="H36" s="126"/>
    </row>
    <row r="37" spans="1:16" ht="12.75">
      <c r="A37" s="21"/>
      <c r="B37" s="21"/>
      <c r="C37" s="21"/>
      <c r="O37" s="21"/>
      <c r="P37" s="21"/>
    </row>
  </sheetData>
  <sheetProtection/>
  <mergeCells count="4">
    <mergeCell ref="D31:E31"/>
    <mergeCell ref="A1:Q1"/>
    <mergeCell ref="D2:O2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G21">
      <selection activeCell="AO31" sqref="AO31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0.2421875" style="0" customWidth="1"/>
    <col min="5" max="5" width="25.00390625" style="0" customWidth="1"/>
    <col min="6" max="6" width="15.875" style="0" customWidth="1"/>
    <col min="7" max="7" width="13.25390625" style="0" customWidth="1"/>
    <col min="8" max="8" width="11.125" style="0" customWidth="1"/>
    <col min="9" max="9" width="10.875" style="0" customWidth="1"/>
    <col min="10" max="10" width="11.75390625" style="0" customWidth="1"/>
    <col min="11" max="11" width="13.875" style="0" customWidth="1"/>
    <col min="12" max="12" width="0.37109375" style="0" customWidth="1"/>
    <col min="13" max="14" width="11.625" style="0" hidden="1" customWidth="1"/>
    <col min="15" max="15" width="12.00390625" style="0" hidden="1" customWidth="1"/>
    <col min="16" max="16" width="11.875" style="0" hidden="1" customWidth="1"/>
    <col min="17" max="17" width="14.25390625" style="0" hidden="1" customWidth="1"/>
    <col min="18" max="18" width="11.875" style="0" hidden="1" customWidth="1"/>
    <col min="19" max="19" width="11.75390625" style="0" hidden="1" customWidth="1"/>
    <col min="20" max="20" width="12.125" style="0" hidden="1" customWidth="1"/>
    <col min="21" max="21" width="9.375" style="0" customWidth="1"/>
    <col min="22" max="22" width="10.25390625" style="0" customWidth="1"/>
    <col min="23" max="23" width="11.375" style="0" customWidth="1"/>
    <col min="26" max="26" width="15.125" style="0" customWidth="1"/>
    <col min="27" max="27" width="15.875" style="0" customWidth="1"/>
    <col min="28" max="30" width="12.625" style="0" customWidth="1"/>
    <col min="31" max="31" width="13.00390625" style="0" customWidth="1"/>
    <col min="32" max="32" width="11.75390625" style="0" customWidth="1"/>
    <col min="33" max="33" width="12.125" style="0" customWidth="1"/>
    <col min="34" max="34" width="13.625" style="0" customWidth="1"/>
    <col min="35" max="35" width="11.75390625" style="0" customWidth="1"/>
    <col min="36" max="36" width="11.25390625" style="0" customWidth="1"/>
    <col min="37" max="37" width="11.875" style="0" customWidth="1"/>
    <col min="38" max="38" width="16.75390625" style="0" customWidth="1"/>
  </cols>
  <sheetData>
    <row r="1" spans="1:22" ht="25.5">
      <c r="A1" s="118" t="s">
        <v>57</v>
      </c>
      <c r="B1" s="118"/>
      <c r="C1" s="118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49"/>
      <c r="S1" s="49"/>
      <c r="T1" s="49"/>
      <c r="U1" s="49"/>
      <c r="V1" s="49"/>
    </row>
    <row r="2" spans="1:22" ht="25.5">
      <c r="A2" s="69"/>
      <c r="B2" s="69"/>
      <c r="C2" s="69"/>
      <c r="D2" s="201" t="s">
        <v>473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0"/>
      <c r="Q2" s="50"/>
      <c r="R2" s="49"/>
      <c r="S2" s="49"/>
      <c r="T2" s="49"/>
      <c r="U2" s="49"/>
      <c r="V2" s="49"/>
    </row>
    <row r="3" spans="1:23" ht="25.5">
      <c r="A3" s="69"/>
      <c r="B3" s="69"/>
      <c r="C3" s="69"/>
      <c r="D3" s="202"/>
      <c r="E3" s="203"/>
      <c r="F3" s="51" t="s">
        <v>38</v>
      </c>
      <c r="G3" s="51" t="s">
        <v>52</v>
      </c>
      <c r="H3" s="51" t="s">
        <v>39</v>
      </c>
      <c r="I3" s="52" t="s">
        <v>40</v>
      </c>
      <c r="J3" s="53" t="s">
        <v>51</v>
      </c>
      <c r="K3" s="53" t="s">
        <v>41</v>
      </c>
      <c r="L3" s="70"/>
      <c r="M3" s="70"/>
      <c r="N3" s="70"/>
      <c r="O3" s="70"/>
      <c r="P3" s="71"/>
      <c r="Q3" s="71"/>
      <c r="U3" s="5" t="s">
        <v>294</v>
      </c>
      <c r="V3" s="5" t="s">
        <v>87</v>
      </c>
      <c r="W3" s="5" t="s">
        <v>98</v>
      </c>
    </row>
    <row r="4" spans="1:23" ht="25.5">
      <c r="A4" s="69"/>
      <c r="B4" s="69"/>
      <c r="C4" s="69"/>
      <c r="D4" s="234" t="s">
        <v>474</v>
      </c>
      <c r="E4" s="235"/>
      <c r="F4" s="94">
        <f>G4+K4</f>
        <v>1098224</v>
      </c>
      <c r="G4" s="94">
        <v>873452</v>
      </c>
      <c r="H4" s="94"/>
      <c r="I4" s="94"/>
      <c r="J4" s="94"/>
      <c r="K4" s="94">
        <v>224772</v>
      </c>
      <c r="L4" s="95"/>
      <c r="M4" s="95"/>
      <c r="N4" s="95"/>
      <c r="O4" s="95"/>
      <c r="P4" s="96"/>
      <c r="Q4" s="96"/>
      <c r="R4" s="97"/>
      <c r="S4" s="97"/>
      <c r="T4" s="97"/>
      <c r="U4" s="98"/>
      <c r="V4" s="98"/>
      <c r="W4" s="98"/>
    </row>
    <row r="5" spans="1:23" ht="20.25">
      <c r="A5" s="49"/>
      <c r="B5" s="49"/>
      <c r="C5" s="49"/>
      <c r="D5" s="206" t="s">
        <v>28</v>
      </c>
      <c r="E5" s="207"/>
      <c r="F5" s="99">
        <f>G5+H5+I5+J5+K5</f>
        <v>2558799</v>
      </c>
      <c r="G5" s="100">
        <v>2138544</v>
      </c>
      <c r="H5" s="101"/>
      <c r="I5" s="102"/>
      <c r="J5" s="102"/>
      <c r="K5" s="102">
        <v>420255</v>
      </c>
      <c r="L5" s="103"/>
      <c r="M5" s="104"/>
      <c r="N5" s="104"/>
      <c r="O5" s="103"/>
      <c r="P5" s="103"/>
      <c r="Q5" s="103"/>
      <c r="R5" s="103"/>
      <c r="S5" s="103"/>
      <c r="T5" s="103"/>
      <c r="U5" s="100"/>
      <c r="V5" s="100"/>
      <c r="W5" s="98"/>
    </row>
    <row r="6" spans="1:23" ht="20.25">
      <c r="A6" s="49"/>
      <c r="B6" s="49"/>
      <c r="C6" s="49"/>
      <c r="D6" s="208" t="s">
        <v>23</v>
      </c>
      <c r="E6" s="209"/>
      <c r="F6" s="105">
        <f>G6+H6+I6+J6+K6</f>
        <v>2427606</v>
      </c>
      <c r="G6" s="30">
        <v>2053705</v>
      </c>
      <c r="H6" s="106"/>
      <c r="I6" s="30"/>
      <c r="J6" s="30"/>
      <c r="K6" s="30">
        <v>373901</v>
      </c>
      <c r="L6" s="97"/>
      <c r="M6" s="97"/>
      <c r="N6" s="96"/>
      <c r="O6" s="96"/>
      <c r="P6" s="97"/>
      <c r="Q6" s="97"/>
      <c r="R6" s="97"/>
      <c r="S6" s="97"/>
      <c r="T6" s="97"/>
      <c r="U6" s="98"/>
      <c r="V6" s="98"/>
      <c r="W6" s="98"/>
    </row>
    <row r="7" spans="1:23" ht="20.25">
      <c r="A7" s="49"/>
      <c r="B7" s="49"/>
      <c r="C7" s="49"/>
      <c r="D7" s="90" t="s">
        <v>59</v>
      </c>
      <c r="E7" s="91"/>
      <c r="F7" s="105">
        <f aca="true" t="shared" si="0" ref="F7:K7">F4+F5-F6</f>
        <v>1229417</v>
      </c>
      <c r="G7" s="105">
        <f t="shared" si="0"/>
        <v>958291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 t="shared" si="0"/>
        <v>271126</v>
      </c>
      <c r="L7" s="97"/>
      <c r="M7" s="97"/>
      <c r="N7" s="96"/>
      <c r="O7" s="96"/>
      <c r="P7" s="97"/>
      <c r="Q7" s="97"/>
      <c r="R7" s="97"/>
      <c r="S7" s="97"/>
      <c r="T7" s="97"/>
      <c r="U7" s="98"/>
      <c r="V7" s="98"/>
      <c r="W7" s="98"/>
    </row>
    <row r="8" spans="1:23" ht="25.5">
      <c r="A8" s="49"/>
      <c r="B8" s="49"/>
      <c r="C8" s="49"/>
      <c r="D8" s="234" t="s">
        <v>475</v>
      </c>
      <c r="E8" s="235"/>
      <c r="F8" s="99"/>
      <c r="G8" s="100"/>
      <c r="H8" s="101"/>
      <c r="I8" s="102"/>
      <c r="J8" s="102"/>
      <c r="K8" s="102"/>
      <c r="L8" s="96"/>
      <c r="M8" s="96"/>
      <c r="N8" s="96"/>
      <c r="O8" s="96"/>
      <c r="P8" s="97"/>
      <c r="Q8" s="97"/>
      <c r="R8" s="97"/>
      <c r="S8" s="97"/>
      <c r="T8" s="97"/>
      <c r="U8" s="98"/>
      <c r="V8" s="98"/>
      <c r="W8" s="98"/>
    </row>
    <row r="9" spans="1:23" ht="25.5">
      <c r="A9" s="49"/>
      <c r="B9" s="49"/>
      <c r="C9" s="49"/>
      <c r="D9" s="169"/>
      <c r="E9" s="170" t="s">
        <v>186</v>
      </c>
      <c r="F9" s="45">
        <f>G9+H9+I9+J9+K9+U9+V9</f>
        <v>445480</v>
      </c>
      <c r="G9" s="98">
        <v>356304</v>
      </c>
      <c r="H9" s="108"/>
      <c r="I9" s="30"/>
      <c r="J9" s="30"/>
      <c r="K9" s="30">
        <v>89176</v>
      </c>
      <c r="L9" s="96"/>
      <c r="M9" s="96"/>
      <c r="N9" s="96"/>
      <c r="O9" s="96"/>
      <c r="P9" s="97"/>
      <c r="Q9" s="97"/>
      <c r="R9" s="97"/>
      <c r="S9" s="97"/>
      <c r="T9" s="97"/>
      <c r="U9" s="98"/>
      <c r="V9" s="98"/>
      <c r="W9" s="98"/>
    </row>
    <row r="10" spans="1:23" ht="25.5">
      <c r="A10" s="49"/>
      <c r="B10" s="49"/>
      <c r="C10" s="49"/>
      <c r="D10" s="169"/>
      <c r="E10" s="170" t="s">
        <v>187</v>
      </c>
      <c r="F10" s="45">
        <f>G10+H10+I10+J10+K10+U10+V10+W10</f>
        <v>420863</v>
      </c>
      <c r="G10" s="98">
        <v>357136</v>
      </c>
      <c r="H10" s="108"/>
      <c r="I10" s="30"/>
      <c r="J10" s="30"/>
      <c r="K10" s="30">
        <v>63727</v>
      </c>
      <c r="L10" s="96"/>
      <c r="M10" s="96"/>
      <c r="N10" s="96"/>
      <c r="O10" s="96"/>
      <c r="P10" s="97"/>
      <c r="Q10" s="97"/>
      <c r="R10" s="97"/>
      <c r="S10" s="97"/>
      <c r="T10" s="97"/>
      <c r="U10" s="98"/>
      <c r="V10" s="98"/>
      <c r="W10" s="98"/>
    </row>
    <row r="11" spans="1:23" ht="25.5">
      <c r="A11" s="49"/>
      <c r="B11" s="49"/>
      <c r="C11" s="49"/>
      <c r="D11" s="169"/>
      <c r="E11" s="170" t="s">
        <v>188</v>
      </c>
      <c r="F11" s="45">
        <f>G11+H11+I11+J11+K11+U11+V11+W11</f>
        <v>440984</v>
      </c>
      <c r="G11" s="99">
        <v>355587</v>
      </c>
      <c r="H11" s="100"/>
      <c r="I11" s="101"/>
      <c r="J11" s="102"/>
      <c r="K11" s="102">
        <v>85397</v>
      </c>
      <c r="L11" s="96"/>
      <c r="M11" s="96"/>
      <c r="N11" s="96"/>
      <c r="O11" s="96"/>
      <c r="P11" s="97"/>
      <c r="Q11" s="97"/>
      <c r="R11" s="97"/>
      <c r="S11" s="97"/>
      <c r="T11" s="97"/>
      <c r="U11" s="98"/>
      <c r="V11" s="98"/>
      <c r="W11" s="98"/>
    </row>
    <row r="12" spans="1:23" ht="20.25">
      <c r="A12" s="49"/>
      <c r="B12" s="49"/>
      <c r="C12" s="49"/>
      <c r="D12" s="51"/>
      <c r="E12" s="88" t="s">
        <v>83</v>
      </c>
      <c r="F12" s="45">
        <f>G12+H12+I12+J12+K12+U12+V12+W12</f>
        <v>415919</v>
      </c>
      <c r="G12" s="107">
        <v>357742</v>
      </c>
      <c r="H12" s="94"/>
      <c r="I12" s="94"/>
      <c r="J12" s="94"/>
      <c r="K12" s="94">
        <v>58177</v>
      </c>
      <c r="L12" s="97"/>
      <c r="M12" s="96" t="s">
        <v>72</v>
      </c>
      <c r="N12" s="96" t="s">
        <v>73</v>
      </c>
      <c r="O12" s="97" t="s">
        <v>74</v>
      </c>
      <c r="P12" s="97" t="s">
        <v>75</v>
      </c>
      <c r="Q12" s="97" t="s">
        <v>76</v>
      </c>
      <c r="R12" s="97" t="s">
        <v>77</v>
      </c>
      <c r="S12" s="97" t="s">
        <v>78</v>
      </c>
      <c r="T12" s="97" t="s">
        <v>79</v>
      </c>
      <c r="U12" s="30"/>
      <c r="V12" s="30"/>
      <c r="W12" s="30"/>
    </row>
    <row r="13" spans="1:23" ht="20.25">
      <c r="A13" s="49"/>
      <c r="B13" s="49"/>
      <c r="C13" s="49"/>
      <c r="D13" s="61"/>
      <c r="E13" s="88" t="s">
        <v>84</v>
      </c>
      <c r="F13" s="45">
        <f aca="true" t="shared" si="1" ref="F13:F20">G13+H13+I13+J13+K13+U13+V13</f>
        <v>417112</v>
      </c>
      <c r="G13" s="107">
        <v>355889</v>
      </c>
      <c r="H13" s="108"/>
      <c r="I13" s="30"/>
      <c r="J13" s="30"/>
      <c r="K13" s="30">
        <v>61223</v>
      </c>
      <c r="L13" s="109">
        <v>105558</v>
      </c>
      <c r="M13" s="110">
        <v>104553</v>
      </c>
      <c r="N13" s="96">
        <v>112640</v>
      </c>
      <c r="O13" s="97">
        <v>96308</v>
      </c>
      <c r="P13" s="97">
        <v>108112</v>
      </c>
      <c r="Q13" s="97">
        <v>88350</v>
      </c>
      <c r="R13" s="97">
        <v>111743</v>
      </c>
      <c r="S13" s="97">
        <v>98619</v>
      </c>
      <c r="T13" s="97"/>
      <c r="U13" s="30"/>
      <c r="V13" s="30"/>
      <c r="W13" s="30"/>
    </row>
    <row r="14" spans="1:23" ht="20.25">
      <c r="A14" s="49"/>
      <c r="B14" s="49"/>
      <c r="C14" s="49"/>
      <c r="D14" s="61"/>
      <c r="E14" s="88" t="s">
        <v>73</v>
      </c>
      <c r="F14" s="45">
        <f t="shared" si="1"/>
        <v>418441</v>
      </c>
      <c r="G14" s="107">
        <v>355886</v>
      </c>
      <c r="H14" s="106"/>
      <c r="I14" s="30"/>
      <c r="J14" s="30"/>
      <c r="K14" s="30">
        <v>62555</v>
      </c>
      <c r="L14" s="111">
        <v>16595</v>
      </c>
      <c r="M14" s="112">
        <v>15324</v>
      </c>
      <c r="N14" s="96">
        <v>16772</v>
      </c>
      <c r="O14" s="97">
        <v>14272</v>
      </c>
      <c r="P14" s="97">
        <v>16094</v>
      </c>
      <c r="Q14" s="97">
        <v>13202</v>
      </c>
      <c r="R14" s="97">
        <v>16696</v>
      </c>
      <c r="S14" s="97">
        <v>14737</v>
      </c>
      <c r="T14" s="97"/>
      <c r="U14" s="30"/>
      <c r="V14" s="30"/>
      <c r="W14" s="30"/>
    </row>
    <row r="15" spans="1:23" ht="20.25">
      <c r="A15" s="49"/>
      <c r="B15" s="49"/>
      <c r="C15" s="49"/>
      <c r="D15" s="61"/>
      <c r="E15" s="88" t="s">
        <v>85</v>
      </c>
      <c r="F15" s="45">
        <f t="shared" si="1"/>
        <v>541602</v>
      </c>
      <c r="G15" s="107">
        <v>479271</v>
      </c>
      <c r="H15" s="113"/>
      <c r="I15" s="113"/>
      <c r="J15" s="30"/>
      <c r="K15" s="30">
        <v>62331</v>
      </c>
      <c r="L15" s="32">
        <v>31616</v>
      </c>
      <c r="M15" s="96">
        <v>31407</v>
      </c>
      <c r="N15" s="96">
        <v>33906</v>
      </c>
      <c r="O15" s="97">
        <v>28972</v>
      </c>
      <c r="P15" s="97">
        <v>32542</v>
      </c>
      <c r="Q15" s="97">
        <v>26607</v>
      </c>
      <c r="R15" s="97">
        <v>33651</v>
      </c>
      <c r="S15" s="97">
        <v>29699</v>
      </c>
      <c r="T15" s="97"/>
      <c r="U15" s="30"/>
      <c r="V15" s="30"/>
      <c r="W15" s="30"/>
    </row>
    <row r="16" spans="1:23" ht="20.25">
      <c r="A16" s="49"/>
      <c r="B16" s="49"/>
      <c r="C16" s="49"/>
      <c r="D16" s="61"/>
      <c r="E16" s="88" t="s">
        <v>75</v>
      </c>
      <c r="F16" s="45">
        <f t="shared" si="1"/>
        <v>513393</v>
      </c>
      <c r="G16" s="107">
        <v>454661</v>
      </c>
      <c r="H16" s="94"/>
      <c r="I16" s="94"/>
      <c r="J16" s="94"/>
      <c r="K16" s="94">
        <v>58732</v>
      </c>
      <c r="L16" s="32">
        <v>32666</v>
      </c>
      <c r="M16" s="96">
        <v>7296</v>
      </c>
      <c r="N16" s="96">
        <v>26218</v>
      </c>
      <c r="O16" s="97">
        <v>18903</v>
      </c>
      <c r="P16" s="97">
        <v>8309</v>
      </c>
      <c r="Q16" s="97">
        <v>3345</v>
      </c>
      <c r="R16" s="97">
        <v>7615</v>
      </c>
      <c r="S16" s="97">
        <v>3723</v>
      </c>
      <c r="T16" s="97"/>
      <c r="U16" s="30"/>
      <c r="V16" s="30"/>
      <c r="W16" s="30"/>
    </row>
    <row r="17" spans="1:23" ht="20.25">
      <c r="A17" s="49"/>
      <c r="B17" s="49"/>
      <c r="C17" s="49"/>
      <c r="D17" s="61"/>
      <c r="E17" s="88" t="s">
        <v>76</v>
      </c>
      <c r="F17" s="45">
        <f t="shared" si="1"/>
        <v>469474</v>
      </c>
      <c r="G17" s="107">
        <v>409751</v>
      </c>
      <c r="H17" s="108"/>
      <c r="I17" s="30"/>
      <c r="J17" s="30"/>
      <c r="K17" s="30">
        <v>59723</v>
      </c>
      <c r="L17" s="97">
        <v>2800</v>
      </c>
      <c r="M17" s="96">
        <v>3900</v>
      </c>
      <c r="N17" s="96">
        <v>1100</v>
      </c>
      <c r="O17" s="97">
        <v>2800</v>
      </c>
      <c r="P17" s="97">
        <v>2828</v>
      </c>
      <c r="Q17" s="97">
        <v>2193</v>
      </c>
      <c r="R17" s="97">
        <v>3001</v>
      </c>
      <c r="S17" s="97">
        <v>1360</v>
      </c>
      <c r="T17" s="97"/>
      <c r="U17" s="30"/>
      <c r="V17" s="30"/>
      <c r="W17" s="30"/>
    </row>
    <row r="18" spans="1:23" ht="20.25">
      <c r="A18" s="49"/>
      <c r="B18" s="49"/>
      <c r="C18" s="49"/>
      <c r="D18" s="61"/>
      <c r="E18" s="88" t="s">
        <v>77</v>
      </c>
      <c r="F18" s="45">
        <f t="shared" si="1"/>
        <v>430340</v>
      </c>
      <c r="G18" s="107">
        <v>355992</v>
      </c>
      <c r="H18" s="106"/>
      <c r="I18" s="30"/>
      <c r="J18" s="30"/>
      <c r="K18" s="30">
        <v>74348</v>
      </c>
      <c r="L18" s="97">
        <v>27082</v>
      </c>
      <c r="M18" s="96">
        <v>21641</v>
      </c>
      <c r="N18" s="96">
        <v>16772</v>
      </c>
      <c r="O18" s="97">
        <v>15354</v>
      </c>
      <c r="P18" s="97">
        <v>13469</v>
      </c>
      <c r="Q18" s="97">
        <v>14129</v>
      </c>
      <c r="R18" s="97">
        <v>16472</v>
      </c>
      <c r="S18" s="97"/>
      <c r="T18" s="97"/>
      <c r="U18" s="30"/>
      <c r="V18" s="30"/>
      <c r="W18" s="30"/>
    </row>
    <row r="19" spans="1:23" ht="20.25">
      <c r="A19" s="49"/>
      <c r="B19" s="49"/>
      <c r="C19" s="49"/>
      <c r="D19" s="61"/>
      <c r="E19" s="88" t="s">
        <v>78</v>
      </c>
      <c r="F19" s="45">
        <f t="shared" si="1"/>
        <v>426126</v>
      </c>
      <c r="G19" s="107">
        <v>367394</v>
      </c>
      <c r="H19" s="113"/>
      <c r="I19" s="113"/>
      <c r="J19" s="30"/>
      <c r="K19" s="30">
        <v>58732</v>
      </c>
      <c r="L19" s="97">
        <v>34109</v>
      </c>
      <c r="M19" s="96">
        <v>40000</v>
      </c>
      <c r="N19" s="96">
        <v>40000</v>
      </c>
      <c r="O19" s="97">
        <v>40000</v>
      </c>
      <c r="P19" s="97">
        <v>45000</v>
      </c>
      <c r="Q19" s="97">
        <v>45000</v>
      </c>
      <c r="R19" s="97">
        <v>45000</v>
      </c>
      <c r="S19" s="97">
        <v>44829</v>
      </c>
      <c r="T19" s="97"/>
      <c r="U19" s="30"/>
      <c r="V19" s="30"/>
      <c r="W19" s="30"/>
    </row>
    <row r="20" spans="1:23" ht="20.25">
      <c r="A20" s="49"/>
      <c r="B20" s="49"/>
      <c r="C20" s="49"/>
      <c r="D20" s="61"/>
      <c r="E20" s="88" t="s">
        <v>86</v>
      </c>
      <c r="F20" s="45">
        <f t="shared" si="1"/>
        <v>430256</v>
      </c>
      <c r="G20" s="30">
        <v>367394</v>
      </c>
      <c r="H20" s="94"/>
      <c r="I20" s="94"/>
      <c r="J20" s="94"/>
      <c r="K20" s="94">
        <v>62862</v>
      </c>
      <c r="L20" s="97">
        <v>22300</v>
      </c>
      <c r="M20" s="96">
        <v>16344</v>
      </c>
      <c r="N20" s="96">
        <v>15103</v>
      </c>
      <c r="O20" s="97">
        <v>12526</v>
      </c>
      <c r="P20" s="97">
        <v>12526</v>
      </c>
      <c r="Q20" s="97">
        <v>15653</v>
      </c>
      <c r="R20" s="97">
        <v>16356</v>
      </c>
      <c r="S20" s="97">
        <v>19112</v>
      </c>
      <c r="T20" s="97"/>
      <c r="U20" s="30"/>
      <c r="V20" s="30"/>
      <c r="W20" s="30"/>
    </row>
    <row r="21" spans="1:23" ht="20.25">
      <c r="A21" s="49"/>
      <c r="B21" s="49"/>
      <c r="C21" s="49"/>
      <c r="D21" s="61"/>
      <c r="E21" s="89" t="s">
        <v>89</v>
      </c>
      <c r="F21" s="114">
        <f>SUM(F9:F20)</f>
        <v>5369990</v>
      </c>
      <c r="G21" s="102">
        <f>SUM(G9:G20)</f>
        <v>4573007</v>
      </c>
      <c r="H21" s="101"/>
      <c r="I21" s="102"/>
      <c r="J21" s="102"/>
      <c r="K21" s="102">
        <f>SUM(K9:K20)</f>
        <v>796983</v>
      </c>
      <c r="L21" s="103">
        <v>550</v>
      </c>
      <c r="M21" s="104">
        <v>610</v>
      </c>
      <c r="N21" s="104">
        <v>592</v>
      </c>
      <c r="O21" s="103">
        <v>592</v>
      </c>
      <c r="P21" s="103">
        <v>663</v>
      </c>
      <c r="Q21" s="103">
        <v>826</v>
      </c>
      <c r="R21" s="103">
        <v>681</v>
      </c>
      <c r="S21" s="103">
        <v>992</v>
      </c>
      <c r="T21" s="103"/>
      <c r="U21" s="102"/>
      <c r="V21" s="102">
        <f>G21+K21</f>
        <v>5369990</v>
      </c>
      <c r="W21" s="30"/>
    </row>
    <row r="22" spans="1:23" ht="20.25">
      <c r="A22" s="49"/>
      <c r="B22" s="49"/>
      <c r="C22" s="49"/>
      <c r="D22" s="61"/>
      <c r="E22" s="60" t="s">
        <v>23</v>
      </c>
      <c r="F22" s="98"/>
      <c r="G22" s="30"/>
      <c r="H22" s="106"/>
      <c r="I22" s="30"/>
      <c r="J22" s="30"/>
      <c r="K22" s="30"/>
      <c r="L22" s="97"/>
      <c r="M22" s="96"/>
      <c r="N22" s="96">
        <v>5000</v>
      </c>
      <c r="O22" s="97"/>
      <c r="P22" s="97"/>
      <c r="Q22" s="97">
        <v>2000</v>
      </c>
      <c r="R22" s="97">
        <v>9320</v>
      </c>
      <c r="S22" s="97"/>
      <c r="T22" s="97"/>
      <c r="U22" s="30"/>
      <c r="V22" s="30"/>
      <c r="W22" s="30"/>
    </row>
    <row r="23" spans="1:38" ht="20.25">
      <c r="A23" s="49"/>
      <c r="B23" s="49"/>
      <c r="C23" s="49"/>
      <c r="D23" s="61"/>
      <c r="E23" s="60" t="s">
        <v>186</v>
      </c>
      <c r="F23" s="171">
        <f>G23+H23+I23+J23+K23+U23+V23+W23</f>
        <v>374149</v>
      </c>
      <c r="G23" s="30">
        <v>331231</v>
      </c>
      <c r="H23" s="106"/>
      <c r="I23" s="30"/>
      <c r="J23" s="30"/>
      <c r="K23" s="30">
        <v>42918</v>
      </c>
      <c r="L23" s="97"/>
      <c r="M23" s="96"/>
      <c r="N23" s="96"/>
      <c r="O23" s="97"/>
      <c r="P23" s="97"/>
      <c r="Q23" s="97"/>
      <c r="R23" s="97"/>
      <c r="S23" s="97"/>
      <c r="T23" s="97"/>
      <c r="U23" s="30"/>
      <c r="V23" s="30"/>
      <c r="W23" s="30"/>
      <c r="Z23" s="49" t="s">
        <v>186</v>
      </c>
      <c r="AA23" s="49" t="s">
        <v>187</v>
      </c>
      <c r="AB23" s="49" t="s">
        <v>188</v>
      </c>
      <c r="AC23" s="49" t="s">
        <v>476</v>
      </c>
      <c r="AD23" s="49" t="s">
        <v>72</v>
      </c>
      <c r="AE23" s="49" t="s">
        <v>73</v>
      </c>
      <c r="AF23" s="49" t="s">
        <v>74</v>
      </c>
      <c r="AG23" s="49" t="s">
        <v>75</v>
      </c>
      <c r="AH23" s="49" t="s">
        <v>76</v>
      </c>
      <c r="AI23" s="49" t="s">
        <v>77</v>
      </c>
      <c r="AJ23" s="49" t="s">
        <v>78</v>
      </c>
      <c r="AK23" s="49" t="s">
        <v>86</v>
      </c>
      <c r="AL23" s="49" t="s">
        <v>477</v>
      </c>
    </row>
    <row r="24" spans="1:38" ht="20.25">
      <c r="A24" s="49"/>
      <c r="B24" s="49"/>
      <c r="C24" s="49"/>
      <c r="D24" s="61"/>
      <c r="E24" s="60" t="s">
        <v>187</v>
      </c>
      <c r="F24" s="171">
        <f>G24+H24+I24+J24+K24+U24+V24+W24</f>
        <v>422443</v>
      </c>
      <c r="G24" s="30">
        <v>368304</v>
      </c>
      <c r="H24" s="106"/>
      <c r="I24" s="30"/>
      <c r="J24" s="30"/>
      <c r="K24" s="30">
        <v>54139</v>
      </c>
      <c r="L24" s="97"/>
      <c r="M24" s="96"/>
      <c r="N24" s="96"/>
      <c r="O24" s="97"/>
      <c r="P24" s="97"/>
      <c r="Q24" s="97"/>
      <c r="R24" s="97"/>
      <c r="S24" s="97"/>
      <c r="T24" s="97"/>
      <c r="U24" s="30"/>
      <c r="V24" s="30"/>
      <c r="W24" s="30"/>
      <c r="Z24" s="49">
        <v>126402</v>
      </c>
      <c r="AA24" s="49">
        <v>104466</v>
      </c>
      <c r="AB24" s="49"/>
      <c r="AC24" s="49">
        <v>225969</v>
      </c>
      <c r="AD24" s="49">
        <v>111122</v>
      </c>
      <c r="AE24" s="49">
        <v>112860</v>
      </c>
      <c r="AF24" s="49">
        <v>101511</v>
      </c>
      <c r="AG24" s="49">
        <v>99747</v>
      </c>
      <c r="AH24" s="49">
        <v>101819</v>
      </c>
      <c r="AI24" s="49">
        <v>97087</v>
      </c>
      <c r="AJ24" s="49">
        <v>96525</v>
      </c>
      <c r="AK24" s="49">
        <v>113302</v>
      </c>
      <c r="AL24" s="182">
        <f>Z24+AA24+AB24+AC24+AD24+AE24+AF24+AG24++AH24+AI24+AJ24++AK24</f>
        <v>1290810</v>
      </c>
    </row>
    <row r="25" spans="1:38" ht="20.25">
      <c r="A25" s="49"/>
      <c r="B25" s="49"/>
      <c r="C25" s="49"/>
      <c r="D25" s="61"/>
      <c r="E25" s="60" t="s">
        <v>188</v>
      </c>
      <c r="F25" s="171">
        <f>G25+H25+I25+J25+K25+U25+V25+W25</f>
        <v>405510</v>
      </c>
      <c r="G25" s="30">
        <v>321699</v>
      </c>
      <c r="H25" s="106"/>
      <c r="I25" s="30"/>
      <c r="J25" s="30"/>
      <c r="K25" s="30">
        <v>83811</v>
      </c>
      <c r="L25" s="97"/>
      <c r="M25" s="97">
        <v>50000</v>
      </c>
      <c r="N25" s="97">
        <v>30000</v>
      </c>
      <c r="O25" s="97"/>
      <c r="P25" s="97">
        <v>23000</v>
      </c>
      <c r="Q25" s="97">
        <v>15000</v>
      </c>
      <c r="R25" s="97">
        <v>20000</v>
      </c>
      <c r="S25" s="97">
        <v>30000</v>
      </c>
      <c r="T25" s="97"/>
      <c r="U25" s="30"/>
      <c r="V25" s="30"/>
      <c r="W25" s="30"/>
      <c r="Z25" s="49">
        <v>18888</v>
      </c>
      <c r="AA25" s="49">
        <v>15611</v>
      </c>
      <c r="AB25" s="49"/>
      <c r="AC25" s="49">
        <v>34810</v>
      </c>
      <c r="AD25" s="49">
        <v>16603</v>
      </c>
      <c r="AE25" s="49">
        <v>16866</v>
      </c>
      <c r="AF25" s="49">
        <v>15168</v>
      </c>
      <c r="AG25" s="49">
        <v>14905</v>
      </c>
      <c r="AH25" s="49">
        <v>15215</v>
      </c>
      <c r="AI25" s="49">
        <v>15364</v>
      </c>
      <c r="AJ25" s="49">
        <v>15111</v>
      </c>
      <c r="AK25" s="49">
        <v>15385</v>
      </c>
      <c r="AL25" s="182">
        <f aca="true" t="shared" si="2" ref="AL25:AL43">Z25+AA25+AB25+AC25+AD25+AE25+AF25+AG25++AH25+AI25+AJ25++AK25</f>
        <v>193926</v>
      </c>
    </row>
    <row r="26" spans="1:38" ht="20.25">
      <c r="A26" s="49"/>
      <c r="B26" s="49"/>
      <c r="C26" s="49"/>
      <c r="D26" s="61"/>
      <c r="E26" s="88" t="s">
        <v>83</v>
      </c>
      <c r="F26" s="171">
        <f>G26+H26+I26+J26+K26+U26+V26+W26</f>
        <v>410163</v>
      </c>
      <c r="G26" s="30">
        <v>369910</v>
      </c>
      <c r="H26" s="106"/>
      <c r="I26" s="30"/>
      <c r="J26" s="30"/>
      <c r="K26" s="30">
        <v>40253</v>
      </c>
      <c r="L26" s="97"/>
      <c r="M26" s="96"/>
      <c r="N26" s="96">
        <v>5000</v>
      </c>
      <c r="O26" s="97"/>
      <c r="P26" s="97"/>
      <c r="Q26" s="97">
        <v>2000</v>
      </c>
      <c r="R26" s="97">
        <v>9320</v>
      </c>
      <c r="S26" s="97"/>
      <c r="T26" s="97"/>
      <c r="U26" s="30"/>
      <c r="V26" s="30"/>
      <c r="W26" s="30"/>
      <c r="Z26" s="49">
        <v>29349</v>
      </c>
      <c r="AA26" s="49">
        <v>24256</v>
      </c>
      <c r="AB26" s="49"/>
      <c r="AC26" s="49">
        <v>54091</v>
      </c>
      <c r="AD26" s="49">
        <v>25800</v>
      </c>
      <c r="AE26" s="49">
        <v>26204</v>
      </c>
      <c r="AF26" s="49">
        <v>23569</v>
      </c>
      <c r="AG26" s="49">
        <v>23160</v>
      </c>
      <c r="AH26" s="49">
        <v>23641</v>
      </c>
      <c r="AI26" s="49">
        <v>23875</v>
      </c>
      <c r="AJ26" s="49">
        <v>23478</v>
      </c>
      <c r="AK26" s="49">
        <v>23907</v>
      </c>
      <c r="AL26" s="182">
        <f t="shared" si="2"/>
        <v>301330</v>
      </c>
    </row>
    <row r="27" spans="1:38" ht="20.25">
      <c r="A27" s="49"/>
      <c r="B27" s="49"/>
      <c r="C27" s="49"/>
      <c r="D27" s="61"/>
      <c r="E27" s="88" t="s">
        <v>84</v>
      </c>
      <c r="F27" s="107">
        <f aca="true" t="shared" si="3" ref="F27:F34">G27+H27+I27+J27+K27+U27+V27</f>
        <v>428499</v>
      </c>
      <c r="G27" s="30">
        <v>347767</v>
      </c>
      <c r="H27" s="113"/>
      <c r="I27" s="113"/>
      <c r="J27" s="30"/>
      <c r="K27" s="30">
        <v>80732</v>
      </c>
      <c r="L27" s="97"/>
      <c r="M27" s="97">
        <v>50000</v>
      </c>
      <c r="N27" s="97">
        <v>30000</v>
      </c>
      <c r="O27" s="97"/>
      <c r="P27" s="97">
        <v>23000</v>
      </c>
      <c r="Q27" s="97">
        <v>15000</v>
      </c>
      <c r="R27" s="97">
        <v>20000</v>
      </c>
      <c r="S27" s="97">
        <v>30000</v>
      </c>
      <c r="T27" s="97"/>
      <c r="U27" s="30"/>
      <c r="V27" s="30"/>
      <c r="W27" s="30"/>
      <c r="Y27" t="s">
        <v>480</v>
      </c>
      <c r="Z27" s="49">
        <v>11357</v>
      </c>
      <c r="AA27" s="49">
        <v>21411</v>
      </c>
      <c r="AB27" s="49">
        <v>59434</v>
      </c>
      <c r="AC27" s="49">
        <v>18139</v>
      </c>
      <c r="AD27" s="49">
        <v>57417</v>
      </c>
      <c r="AE27" s="49">
        <v>4976</v>
      </c>
      <c r="AF27" s="49">
        <v>9394</v>
      </c>
      <c r="AG27" s="49">
        <v>8321</v>
      </c>
      <c r="AH27" s="49">
        <v>7243</v>
      </c>
      <c r="AI27" s="49">
        <v>6893</v>
      </c>
      <c r="AJ27" s="49">
        <v>2306</v>
      </c>
      <c r="AK27" s="49">
        <v>12020</v>
      </c>
      <c r="AL27" s="182">
        <f t="shared" si="2"/>
        <v>218911</v>
      </c>
    </row>
    <row r="28" spans="1:38" ht="20.25">
      <c r="A28" s="49"/>
      <c r="B28" s="49"/>
      <c r="C28" s="49"/>
      <c r="D28" s="61"/>
      <c r="E28" s="88" t="s">
        <v>73</v>
      </c>
      <c r="F28" s="107">
        <f t="shared" si="3"/>
        <v>386842</v>
      </c>
      <c r="G28" s="30">
        <v>314794</v>
      </c>
      <c r="H28" s="106"/>
      <c r="I28" s="30"/>
      <c r="J28" s="30"/>
      <c r="K28" s="30">
        <v>72048</v>
      </c>
      <c r="L28" s="97"/>
      <c r="M28" s="96"/>
      <c r="N28" s="96">
        <v>5000</v>
      </c>
      <c r="O28" s="97"/>
      <c r="P28" s="97"/>
      <c r="Q28" s="97">
        <v>2000</v>
      </c>
      <c r="R28" s="97">
        <v>9320</v>
      </c>
      <c r="S28" s="97"/>
      <c r="T28" s="97"/>
      <c r="U28" s="30"/>
      <c r="V28" s="30"/>
      <c r="W28" s="30"/>
      <c r="Z28" s="49">
        <v>3400</v>
      </c>
      <c r="AA28" s="49">
        <v>2345</v>
      </c>
      <c r="AB28" s="49">
        <v>2560</v>
      </c>
      <c r="AC28" s="49">
        <v>3094</v>
      </c>
      <c r="AD28" s="49">
        <v>2825</v>
      </c>
      <c r="AE28" s="49">
        <v>2542</v>
      </c>
      <c r="AF28" s="49">
        <v>4470</v>
      </c>
      <c r="AG28" s="49">
        <v>1952</v>
      </c>
      <c r="AH28" s="49">
        <v>4566</v>
      </c>
      <c r="AI28" s="49">
        <v>2202</v>
      </c>
      <c r="AJ28" s="49">
        <v>1494</v>
      </c>
      <c r="AK28" s="49">
        <v>2711</v>
      </c>
      <c r="AL28" s="182">
        <f t="shared" si="2"/>
        <v>34161</v>
      </c>
    </row>
    <row r="29" spans="1:38" ht="20.25">
      <c r="A29" s="49"/>
      <c r="B29" s="49"/>
      <c r="C29" s="49"/>
      <c r="D29" s="61"/>
      <c r="E29" s="88" t="s">
        <v>85</v>
      </c>
      <c r="F29" s="107">
        <f t="shared" si="3"/>
        <v>509539</v>
      </c>
      <c r="G29" s="30">
        <v>501179</v>
      </c>
      <c r="H29" s="113"/>
      <c r="I29" s="113"/>
      <c r="J29" s="30"/>
      <c r="K29" s="30">
        <v>8360</v>
      </c>
      <c r="L29" s="97"/>
      <c r="M29" s="97">
        <v>50000</v>
      </c>
      <c r="N29" s="97">
        <v>30000</v>
      </c>
      <c r="O29" s="97"/>
      <c r="P29" s="97">
        <v>23000</v>
      </c>
      <c r="Q29" s="97">
        <v>15000</v>
      </c>
      <c r="R29" s="97">
        <v>20000</v>
      </c>
      <c r="S29" s="97">
        <v>30000</v>
      </c>
      <c r="T29" s="97"/>
      <c r="U29" s="30"/>
      <c r="V29" s="30"/>
      <c r="W29" s="30"/>
      <c r="Z29" s="49">
        <v>37163</v>
      </c>
      <c r="AA29" s="49">
        <v>12576</v>
      </c>
      <c r="AB29" s="49">
        <v>11137</v>
      </c>
      <c r="AC29" s="49">
        <v>11807</v>
      </c>
      <c r="AD29" s="49">
        <v>11571</v>
      </c>
      <c r="AE29" s="49">
        <v>11829</v>
      </c>
      <c r="AF29" s="49">
        <v>11700</v>
      </c>
      <c r="AG29" s="49">
        <v>10549</v>
      </c>
      <c r="AH29" s="49">
        <v>10488</v>
      </c>
      <c r="AI29" s="49">
        <v>10160</v>
      </c>
      <c r="AJ29" s="49">
        <v>10194</v>
      </c>
      <c r="AK29" s="49">
        <v>10222</v>
      </c>
      <c r="AL29" s="182">
        <f t="shared" si="2"/>
        <v>159396</v>
      </c>
    </row>
    <row r="30" spans="1:38" ht="20.25">
      <c r="A30" s="49"/>
      <c r="B30" s="49"/>
      <c r="C30" s="49"/>
      <c r="D30" s="61"/>
      <c r="E30" s="88" t="s">
        <v>75</v>
      </c>
      <c r="F30" s="107">
        <f t="shared" si="3"/>
        <v>563268</v>
      </c>
      <c r="G30" s="30">
        <v>487472</v>
      </c>
      <c r="H30" s="106"/>
      <c r="I30" s="30"/>
      <c r="J30" s="30"/>
      <c r="K30" s="30">
        <v>75796</v>
      </c>
      <c r="L30" s="97"/>
      <c r="M30" s="96"/>
      <c r="N30" s="96">
        <v>5000</v>
      </c>
      <c r="O30" s="97"/>
      <c r="P30" s="97"/>
      <c r="Q30" s="97">
        <v>2000</v>
      </c>
      <c r="R30" s="97">
        <v>9320</v>
      </c>
      <c r="S30" s="97"/>
      <c r="T30" s="97"/>
      <c r="U30" s="30"/>
      <c r="V30" s="30"/>
      <c r="W30" s="30"/>
      <c r="Y30" t="s">
        <v>481</v>
      </c>
      <c r="Z30" s="49">
        <v>57214</v>
      </c>
      <c r="AA30" s="49">
        <v>59279</v>
      </c>
      <c r="AB30" s="49"/>
      <c r="AC30" s="49">
        <v>118559</v>
      </c>
      <c r="AD30" s="49">
        <v>56411</v>
      </c>
      <c r="AE30" s="49">
        <v>59279</v>
      </c>
      <c r="AF30" s="49">
        <v>59279</v>
      </c>
      <c r="AG30" s="49">
        <v>59279</v>
      </c>
      <c r="AH30" s="49">
        <v>59279</v>
      </c>
      <c r="AI30" s="49">
        <v>59279</v>
      </c>
      <c r="AJ30" s="49">
        <v>59279</v>
      </c>
      <c r="AK30" s="49">
        <v>59280</v>
      </c>
      <c r="AL30" s="182">
        <f t="shared" si="2"/>
        <v>706417</v>
      </c>
    </row>
    <row r="31" spans="1:38" ht="20.25">
      <c r="A31" s="49"/>
      <c r="B31" s="49"/>
      <c r="C31" s="49"/>
      <c r="D31" s="61"/>
      <c r="E31" s="88" t="s">
        <v>76</v>
      </c>
      <c r="F31" s="107">
        <f t="shared" si="3"/>
        <v>587108</v>
      </c>
      <c r="G31" s="30">
        <v>418756</v>
      </c>
      <c r="H31" s="113"/>
      <c r="I31" s="113"/>
      <c r="J31" s="30"/>
      <c r="K31" s="30">
        <v>168352</v>
      </c>
      <c r="L31" s="97"/>
      <c r="M31" s="97">
        <v>50000</v>
      </c>
      <c r="N31" s="97">
        <v>30000</v>
      </c>
      <c r="O31" s="97"/>
      <c r="P31" s="97">
        <v>23000</v>
      </c>
      <c r="Q31" s="97">
        <v>15000</v>
      </c>
      <c r="R31" s="97">
        <v>20000</v>
      </c>
      <c r="S31" s="97">
        <v>30000</v>
      </c>
      <c r="T31" s="97"/>
      <c r="U31" s="30"/>
      <c r="V31" s="30"/>
      <c r="W31" s="30"/>
      <c r="Z31" s="49">
        <v>6000</v>
      </c>
      <c r="AA31" s="49"/>
      <c r="AB31" s="49"/>
      <c r="AC31" s="49"/>
      <c r="AD31" s="49"/>
      <c r="AE31" s="49">
        <v>2000</v>
      </c>
      <c r="AF31" s="49">
        <v>1000</v>
      </c>
      <c r="AH31" s="49">
        <v>6000</v>
      </c>
      <c r="AJ31" s="49">
        <v>47500</v>
      </c>
      <c r="AK31" s="49">
        <v>20000</v>
      </c>
      <c r="AL31" s="182">
        <f t="shared" si="2"/>
        <v>82500</v>
      </c>
    </row>
    <row r="32" spans="1:38" ht="20.25">
      <c r="A32" s="49"/>
      <c r="B32" s="49"/>
      <c r="C32" s="49"/>
      <c r="D32" s="61"/>
      <c r="E32" s="88" t="s">
        <v>77</v>
      </c>
      <c r="F32" s="107">
        <f t="shared" si="3"/>
        <v>647200</v>
      </c>
      <c r="G32" s="30">
        <v>612416</v>
      </c>
      <c r="H32" s="106"/>
      <c r="I32" s="30"/>
      <c r="J32" s="30"/>
      <c r="K32" s="30">
        <v>34784</v>
      </c>
      <c r="L32" s="97"/>
      <c r="M32" s="96"/>
      <c r="N32" s="96">
        <v>5000</v>
      </c>
      <c r="O32" s="97"/>
      <c r="P32" s="97"/>
      <c r="Q32" s="97">
        <v>2000</v>
      </c>
      <c r="R32" s="97">
        <v>9320</v>
      </c>
      <c r="S32" s="97"/>
      <c r="T32" s="97"/>
      <c r="U32" s="30"/>
      <c r="V32" s="30"/>
      <c r="W32" s="30"/>
      <c r="Z32" s="49">
        <v>565</v>
      </c>
      <c r="AA32" s="49">
        <v>509</v>
      </c>
      <c r="AB32" s="49">
        <v>416</v>
      </c>
      <c r="AC32" s="49">
        <v>426</v>
      </c>
      <c r="AD32" s="49">
        <v>39</v>
      </c>
      <c r="AE32" s="49">
        <v>399</v>
      </c>
      <c r="AF32" s="49">
        <v>446</v>
      </c>
      <c r="AG32" s="49">
        <v>2078</v>
      </c>
      <c r="AL32" s="182">
        <f t="shared" si="2"/>
        <v>4878</v>
      </c>
    </row>
    <row r="33" spans="1:38" ht="20.25">
      <c r="A33" s="49"/>
      <c r="B33" s="49"/>
      <c r="C33" s="49"/>
      <c r="D33" s="61"/>
      <c r="E33" s="88" t="s">
        <v>78</v>
      </c>
      <c r="F33" s="107">
        <f t="shared" si="3"/>
        <v>406818</v>
      </c>
      <c r="G33" s="30">
        <v>333769</v>
      </c>
      <c r="H33" s="113"/>
      <c r="I33" s="113"/>
      <c r="J33" s="30"/>
      <c r="K33" s="30">
        <v>73049</v>
      </c>
      <c r="L33" s="97"/>
      <c r="M33" s="97">
        <v>50000</v>
      </c>
      <c r="N33" s="97">
        <v>30000</v>
      </c>
      <c r="O33" s="97"/>
      <c r="P33" s="97">
        <v>23000</v>
      </c>
      <c r="Q33" s="97">
        <v>15000</v>
      </c>
      <c r="R33" s="97">
        <v>20000</v>
      </c>
      <c r="S33" s="97">
        <v>30000</v>
      </c>
      <c r="T33" s="97"/>
      <c r="U33" s="30"/>
      <c r="V33" s="30"/>
      <c r="W33" s="30"/>
      <c r="Y33" t="s">
        <v>478</v>
      </c>
      <c r="Z33" s="49"/>
      <c r="AA33" s="49">
        <v>10560</v>
      </c>
      <c r="AB33" s="49"/>
      <c r="AC33" s="49">
        <v>1760</v>
      </c>
      <c r="AF33" t="s">
        <v>550</v>
      </c>
      <c r="AI33" s="49">
        <v>5944</v>
      </c>
      <c r="AK33" s="49">
        <v>11889</v>
      </c>
      <c r="AL33" s="199">
        <v>30153</v>
      </c>
    </row>
    <row r="34" spans="1:38" ht="20.25">
      <c r="A34" s="49"/>
      <c r="B34" s="49"/>
      <c r="C34" s="49"/>
      <c r="D34" s="61"/>
      <c r="E34" s="88" t="s">
        <v>86</v>
      </c>
      <c r="F34" s="107">
        <f t="shared" si="3"/>
        <v>474023</v>
      </c>
      <c r="G34" s="30">
        <v>358726</v>
      </c>
      <c r="H34" s="106"/>
      <c r="I34" s="30"/>
      <c r="J34" s="30"/>
      <c r="K34" s="30">
        <v>115297</v>
      </c>
      <c r="L34" s="97"/>
      <c r="M34" s="96"/>
      <c r="N34" s="96">
        <v>5000</v>
      </c>
      <c r="O34" s="97"/>
      <c r="P34" s="97"/>
      <c r="Q34" s="97">
        <v>2000</v>
      </c>
      <c r="R34" s="97">
        <v>9320</v>
      </c>
      <c r="S34" s="97"/>
      <c r="T34" s="97"/>
      <c r="U34" s="30"/>
      <c r="V34" s="30"/>
      <c r="W34" s="30"/>
      <c r="Z34" s="49">
        <v>3150</v>
      </c>
      <c r="AA34" s="49"/>
      <c r="AB34" s="49"/>
      <c r="AC34" s="49">
        <v>3150</v>
      </c>
      <c r="AD34" s="49">
        <v>3150</v>
      </c>
      <c r="AE34" s="49"/>
      <c r="AH34" s="49">
        <v>3150</v>
      </c>
      <c r="AL34" s="182">
        <f t="shared" si="2"/>
        <v>12600</v>
      </c>
    </row>
    <row r="35" spans="1:38" ht="20.25">
      <c r="A35" s="49"/>
      <c r="B35" s="49"/>
      <c r="C35" s="49"/>
      <c r="D35" s="236" t="s">
        <v>88</v>
      </c>
      <c r="E35" s="237"/>
      <c r="F35" s="115">
        <f aca="true" t="shared" si="4" ref="F35:K35">SUM(F23:F34)</f>
        <v>5615562</v>
      </c>
      <c r="G35" s="102">
        <f t="shared" si="4"/>
        <v>4766023</v>
      </c>
      <c r="H35" s="116">
        <f t="shared" si="4"/>
        <v>0</v>
      </c>
      <c r="I35" s="117">
        <f t="shared" si="4"/>
        <v>0</v>
      </c>
      <c r="J35" s="102">
        <f t="shared" si="4"/>
        <v>0</v>
      </c>
      <c r="K35" s="102">
        <f t="shared" si="4"/>
        <v>849539</v>
      </c>
      <c r="L35" s="103"/>
      <c r="M35" s="103">
        <v>50000</v>
      </c>
      <c r="N35" s="103">
        <v>30000</v>
      </c>
      <c r="O35" s="103"/>
      <c r="P35" s="103">
        <v>23000</v>
      </c>
      <c r="Q35" s="103">
        <v>15000</v>
      </c>
      <c r="R35" s="103">
        <v>20000</v>
      </c>
      <c r="S35" s="103">
        <v>30000</v>
      </c>
      <c r="T35" s="103"/>
      <c r="U35" s="102">
        <f>SUM(U23:U34)</f>
        <v>0</v>
      </c>
      <c r="V35" s="102">
        <f>SUM(V23:V34)</f>
        <v>0</v>
      </c>
      <c r="W35" s="30">
        <f>SUM(W23:W34)</f>
        <v>0</v>
      </c>
      <c r="Z35" s="49">
        <v>36891</v>
      </c>
      <c r="AA35" s="49">
        <v>36891</v>
      </c>
      <c r="AB35" s="49"/>
      <c r="AC35" s="49">
        <v>70211</v>
      </c>
      <c r="AD35" s="49">
        <v>35701</v>
      </c>
      <c r="AE35" s="49">
        <v>36890</v>
      </c>
      <c r="AF35" s="49">
        <v>35702</v>
      </c>
      <c r="AG35" s="49">
        <v>40285</v>
      </c>
      <c r="AH35" s="49">
        <v>33571</v>
      </c>
      <c r="AI35" s="49">
        <v>32488</v>
      </c>
      <c r="AJ35" s="49">
        <v>33571</v>
      </c>
      <c r="AK35" s="49">
        <v>32488</v>
      </c>
      <c r="AL35" s="182">
        <f t="shared" si="2"/>
        <v>424689</v>
      </c>
    </row>
    <row r="36" spans="1:38" ht="20.25">
      <c r="A36" s="21"/>
      <c r="B36" s="21"/>
      <c r="C36" s="21"/>
      <c r="D36" s="90" t="s">
        <v>71</v>
      </c>
      <c r="E36" s="91" t="s">
        <v>99</v>
      </c>
      <c r="F36" s="93">
        <f aca="true" t="shared" si="5" ref="F36:K36">F4+F21-F35</f>
        <v>852652</v>
      </c>
      <c r="G36" s="93">
        <f t="shared" si="5"/>
        <v>680436</v>
      </c>
      <c r="H36" s="93">
        <f t="shared" si="5"/>
        <v>0</v>
      </c>
      <c r="I36" s="93">
        <f t="shared" si="5"/>
        <v>0</v>
      </c>
      <c r="J36" s="93">
        <f t="shared" si="5"/>
        <v>0</v>
      </c>
      <c r="K36" s="93">
        <f t="shared" si="5"/>
        <v>172216</v>
      </c>
      <c r="L36" s="97"/>
      <c r="M36" s="97"/>
      <c r="N36" s="96"/>
      <c r="O36" s="96"/>
      <c r="P36" s="97"/>
      <c r="Q36" s="97"/>
      <c r="R36" s="97"/>
      <c r="S36" s="97"/>
      <c r="T36" s="97"/>
      <c r="U36" s="93">
        <f>U4+U21-U35</f>
        <v>0</v>
      </c>
      <c r="V36" s="93">
        <f>V4+V21-V35</f>
        <v>5369990</v>
      </c>
      <c r="W36" s="93">
        <f>W4+W21-W35</f>
        <v>0</v>
      </c>
      <c r="Y36" t="s">
        <v>484</v>
      </c>
      <c r="Z36" s="49">
        <v>10000</v>
      </c>
      <c r="AA36" s="49">
        <v>10000</v>
      </c>
      <c r="AB36" s="49"/>
      <c r="AC36" s="49"/>
      <c r="AD36" s="49"/>
      <c r="AE36" s="49"/>
      <c r="AF36" s="49">
        <v>1350</v>
      </c>
      <c r="AG36" s="182">
        <v>13250</v>
      </c>
      <c r="AH36" s="49">
        <v>730</v>
      </c>
      <c r="AK36" s="182">
        <v>8075</v>
      </c>
      <c r="AL36" s="182">
        <f t="shared" si="2"/>
        <v>43405</v>
      </c>
    </row>
    <row r="37" spans="4:38" ht="20.25">
      <c r="D37" s="32"/>
      <c r="E37" s="32"/>
      <c r="F37" s="32"/>
      <c r="Z37" s="49">
        <v>4667</v>
      </c>
      <c r="AA37" s="49">
        <v>4667</v>
      </c>
      <c r="AB37" s="49"/>
      <c r="AC37" s="49">
        <v>9335</v>
      </c>
      <c r="AD37" s="49">
        <v>4667</v>
      </c>
      <c r="AE37" s="49">
        <v>4667</v>
      </c>
      <c r="AF37" s="49">
        <v>4668</v>
      </c>
      <c r="AG37" s="49">
        <v>4667</v>
      </c>
      <c r="AH37" s="49">
        <v>4667</v>
      </c>
      <c r="AI37" s="49">
        <v>4667</v>
      </c>
      <c r="AJ37" s="49">
        <v>4667</v>
      </c>
      <c r="AK37" s="49">
        <v>4667</v>
      </c>
      <c r="AL37" s="182">
        <f t="shared" si="2"/>
        <v>56006</v>
      </c>
    </row>
    <row r="38" spans="4:38" ht="20.25">
      <c r="D38" s="32"/>
      <c r="E38" s="32"/>
      <c r="F38" s="32"/>
      <c r="Y38" t="s">
        <v>479</v>
      </c>
      <c r="Z38" s="49"/>
      <c r="AA38" s="49">
        <v>13230</v>
      </c>
      <c r="AB38" s="49"/>
      <c r="AC38" s="49">
        <v>20000</v>
      </c>
      <c r="AF38" s="182">
        <v>15500</v>
      </c>
      <c r="AL38" s="182">
        <f t="shared" si="2"/>
        <v>48730</v>
      </c>
    </row>
    <row r="39" spans="5:38" ht="20.25">
      <c r="E39" t="s">
        <v>100</v>
      </c>
      <c r="Y39" t="s">
        <v>547</v>
      </c>
      <c r="Z39" s="49">
        <v>1100</v>
      </c>
      <c r="AA39" s="49">
        <v>2000</v>
      </c>
      <c r="AB39" s="49"/>
      <c r="AC39" s="49">
        <v>24475</v>
      </c>
      <c r="AD39" s="49">
        <v>17980</v>
      </c>
      <c r="AE39" s="49">
        <v>22620</v>
      </c>
      <c r="AF39" s="49">
        <v>13500</v>
      </c>
      <c r="AG39" s="49">
        <v>3950</v>
      </c>
      <c r="AJ39" s="49">
        <v>2000</v>
      </c>
      <c r="AL39" s="182">
        <f t="shared" si="2"/>
        <v>87625</v>
      </c>
    </row>
    <row r="40" spans="11:38" ht="20.25">
      <c r="K40" s="92"/>
      <c r="Y40" t="s">
        <v>482</v>
      </c>
      <c r="Z40" s="49"/>
      <c r="AA40" s="49"/>
      <c r="AB40" s="49"/>
      <c r="AC40" s="49">
        <v>269875</v>
      </c>
      <c r="AD40" s="49"/>
      <c r="AE40" s="49">
        <v>109522</v>
      </c>
      <c r="AF40" s="182">
        <v>81870</v>
      </c>
      <c r="AG40" s="49">
        <v>241053</v>
      </c>
      <c r="AH40" s="49">
        <v>22822</v>
      </c>
      <c r="AI40" s="49">
        <v>520000</v>
      </c>
      <c r="AJ40" s="49">
        <v>64775</v>
      </c>
      <c r="AK40" s="49">
        <v>99800</v>
      </c>
      <c r="AL40" s="182">
        <f>AC40+AE40+AF40+AG40++AH40+++AI40+AJ40++AK40</f>
        <v>1409717</v>
      </c>
    </row>
    <row r="41" spans="25:38" ht="20.25">
      <c r="Y41" t="s">
        <v>483</v>
      </c>
      <c r="Z41" s="49"/>
      <c r="AA41" s="49"/>
      <c r="AB41" s="49"/>
      <c r="AC41" s="49">
        <v>26800</v>
      </c>
      <c r="AD41" s="49">
        <v>-8400</v>
      </c>
      <c r="AE41" s="49">
        <v>11060</v>
      </c>
      <c r="AF41" s="49">
        <v>26000</v>
      </c>
      <c r="AG41" s="49">
        <v>13000</v>
      </c>
      <c r="AI41" s="49">
        <v>25000</v>
      </c>
      <c r="AJ41" s="49">
        <v>10000</v>
      </c>
      <c r="AK41" s="49">
        <v>21023</v>
      </c>
      <c r="AL41" s="182">
        <f t="shared" si="2"/>
        <v>124483</v>
      </c>
    </row>
    <row r="42" spans="5:38" ht="20.25">
      <c r="E42" t="s">
        <v>102</v>
      </c>
      <c r="Y42" t="s">
        <v>548</v>
      </c>
      <c r="Z42" s="49"/>
      <c r="AA42" s="49"/>
      <c r="AB42" s="49"/>
      <c r="AG42" s="49">
        <v>160000</v>
      </c>
      <c r="AH42" s="182">
        <v>87965</v>
      </c>
      <c r="AL42" s="182">
        <f t="shared" si="2"/>
        <v>247965</v>
      </c>
    </row>
    <row r="43" spans="5:38" ht="20.25">
      <c r="E43" t="s">
        <v>101</v>
      </c>
      <c r="Y43" t="s">
        <v>549</v>
      </c>
      <c r="Z43" s="49"/>
      <c r="AA43" s="49"/>
      <c r="AB43" s="49"/>
      <c r="AK43" s="182">
        <v>45257</v>
      </c>
      <c r="AL43" s="182">
        <f t="shared" si="2"/>
        <v>45257</v>
      </c>
    </row>
    <row r="44" spans="26:38" ht="20.25">
      <c r="Z44" s="49"/>
      <c r="AA44" s="49"/>
      <c r="AB44" s="49"/>
      <c r="AL44" s="182"/>
    </row>
    <row r="45" spans="26:38" ht="20.25">
      <c r="Z45" s="49"/>
      <c r="AA45" s="49"/>
      <c r="AB45" s="49"/>
      <c r="AC45" s="49"/>
      <c r="AD45" s="49"/>
      <c r="AE45" s="49"/>
      <c r="AL45" s="182"/>
    </row>
    <row r="46" spans="26:38" ht="20.25">
      <c r="Z46" s="49">
        <f aca="true" t="shared" si="6" ref="Z46:AE46">SUM(Z24:Z41)</f>
        <v>346146</v>
      </c>
      <c r="AA46" s="49">
        <f t="shared" si="6"/>
        <v>317801</v>
      </c>
      <c r="AB46" s="49">
        <f t="shared" si="6"/>
        <v>73547</v>
      </c>
      <c r="AC46" s="49">
        <f t="shared" si="6"/>
        <v>892501</v>
      </c>
      <c r="AD46" s="49">
        <f t="shared" si="6"/>
        <v>334886</v>
      </c>
      <c r="AE46" s="49">
        <f t="shared" si="6"/>
        <v>421714</v>
      </c>
      <c r="AF46" s="49">
        <f aca="true" t="shared" si="7" ref="AF46:AK46">SUM(AF24:AF45)</f>
        <v>405127</v>
      </c>
      <c r="AG46" s="49">
        <f t="shared" si="7"/>
        <v>696196</v>
      </c>
      <c r="AH46" s="182">
        <f t="shared" si="7"/>
        <v>381156</v>
      </c>
      <c r="AI46" s="182">
        <f t="shared" si="7"/>
        <v>802959</v>
      </c>
      <c r="AJ46" s="49">
        <f t="shared" si="7"/>
        <v>370900</v>
      </c>
      <c r="AK46" s="49">
        <f t="shared" si="7"/>
        <v>480026</v>
      </c>
      <c r="AL46" s="182">
        <f>SUM(AL24:AL45)</f>
        <v>5522959</v>
      </c>
    </row>
  </sheetData>
  <sheetProtection/>
  <mergeCells count="7">
    <mergeCell ref="D8:E8"/>
    <mergeCell ref="D35:E35"/>
    <mergeCell ref="D2:O2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MSN21</dc:creator>
  <cp:keywords/>
  <dc:description/>
  <cp:lastModifiedBy>www.PHILka.RU</cp:lastModifiedBy>
  <cp:lastPrinted>2016-03-27T17:55:43Z</cp:lastPrinted>
  <dcterms:created xsi:type="dcterms:W3CDTF">2007-10-05T11:18:00Z</dcterms:created>
  <dcterms:modified xsi:type="dcterms:W3CDTF">2016-04-03T13:25:10Z</dcterms:modified>
  <cp:category/>
  <cp:version/>
  <cp:contentType/>
  <cp:contentStatus/>
</cp:coreProperties>
</file>